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<sst xmlns="http://schemas.openxmlformats.org/spreadsheetml/2006/main" count="931" uniqueCount="221">
  <si>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</si>
  <si>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</si>
  <si>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</si>
  <si>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</si>
  <si>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</si>
  <si>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</si>
  <si>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</si>
  <si>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</si>
  <si>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</si>
  <si>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</si>
  <si>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</si>
  <si>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</si>
  <si>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</si>
  <si>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</si>
  <si>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</si>
  <si>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</si>
  <si>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</si>
  <si>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</si>
  <si>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</si>
  <si>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</si>
  <si>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</si>
  <si>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</si>
  <si>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</si>
  <si>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</si>
  <si>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</si>
  <si>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</si>
  <si>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</si>
  <si>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</si>
  <si>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</si>
  <si>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</si>
  <si>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</si>
  <si>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</si>
  <si>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</si>
  <si>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</si>
  <si>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</si>
  <si>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</si>
  <si>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</si>
  <si>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</si>
  <si>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</si>
  <si>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</si>
  <si>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</si>
  <si>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</si>
  <si>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</si>
  <si>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</si>
  <si>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</si>
  <si>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</si>
  <si>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</si>
  <si>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</si>
  <si>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</si>
  <si>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</si>
  <si>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</si>
  <si>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</si>
  <si>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</si>
  <si>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</si>
  <si>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</si>
  <si>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</si>
  <si>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</si>
  <si>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</si>
  <si>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</si>
  <si>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</si>
  <si>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</si>
  <si>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</si>
  <si>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</si>
  <si>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</si>
  <si>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</si>
  <si>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</si>
  <si>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</si>
  <si>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</si>
  <si>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</si>
  <si>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</si>
  <si>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</si>
  <si>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</si>
  <si>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</si>
  <si>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</si>
  <si>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</si>
  <si>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</si>
  <si>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</si>
  <si>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</si>
  <si>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</si>
  <si>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</si>
  <si>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</si>
  <si>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</si>
  <si>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</si>
  <si>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</si>
  <si>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</si>
  <si>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</si>
  <si>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</si>
  <si>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</si>
  <si>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</si>
  <si>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</si>
  <si>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</si>
  <si>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</si>
  <si>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</si>
  <si>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</si>
  <si>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</si>
  <si>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</si>
  <si>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</si>
  <si>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</si>
  <si>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</si>
  <si>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</si>
  <si>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</si>
  <si>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</si>
  <si>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</si>
  <si>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</si>
  <si>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</si>
  <si>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</si>
  <si>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</si>
  <si>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</si>
  <si>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</si>
  <si>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</si>
  <si>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</si>
  <si>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</si>
  <si>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</si>
  <si>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</si>
  <si>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</si>
  <si>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</si>
  <si>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</si>
  <si>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</si>
  <si>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</si>
  <si>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</si>
  <si>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</si>
  <si>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</si>
  <si>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</si>
  <si>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</si>
  <si>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</si>
  <si>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</si>
  <si>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</si>
  <si>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</si>
  <si>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</si>
  <si>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</si>
  <si>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</si>
  <si>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</si>
  <si>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</si>
  <si>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</si>
  <si>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</si>
  <si>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</si>
  <si>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</si>
  <si>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</si>
  <si>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</si>
  <si>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</si>
  <si>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</si>
  <si>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</si>
  <si>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</si>
  <si>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</si>
  <si>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</si>
  <si>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</si>
  <si>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</si>
  <si>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</si>
  <si>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</si>
  <si>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</si>
  <si>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</si>
  <si>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</si>
  <si>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</si>
  <si>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</si>
  <si>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</si>
  <si>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</si>
  <si>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</si>
  <si>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</si>
  <si>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</si>
  <si>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</si>
  <si>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</si>
  <si>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</si>
  <si>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</si>
  <si>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</si>
  <si>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</si>
  <si>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</si>
  <si>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</si>
  <si>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</si>
  <si>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</si>
  <si>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</si>
  <si>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</si>
  <si>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</si>
  <si>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</si>
  <si>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</si>
  <si>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</si>
  <si>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</si>
  <si>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</si>
  <si>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</si>
  <si>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</si>
  <si>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</si>
  <si>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Dominican Republic</t>
  </si>
  <si>
    <t>LLECE13</t>
  </si>
  <si>
    <t xml:space="preserve">UNESCO LLECE SERCE </t>
  </si>
  <si>
    <t xml:space="preserve">UNESCO LLECE TERCE </t>
  </si>
  <si>
    <t>Survey</t>
  </si>
  <si>
    <t>Facility estimates (%)</t>
  </si>
  <si>
    <t>Agua Potable</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</si>
  <si>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(13 of 173) are excluded from the analysis.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</si>
  <si>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</si>
  <si>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</si>
  <si>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</si>
  <si>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</si>
  <si>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</si>
  <si>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</si>
  <si>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</si>
  <si>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</si>
  <si>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</si>
  <si>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</si>
  <si>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</si>
  <si>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</si>
  <si>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'Banos en buen estado' are used as a rough estimate for improved and usable facilities, which is assumed to estimate 'basic' coverage in the absence of other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</si>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</sst>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DCB-4FB9-B24D-82144E3D907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CB-4FB9-B24D-82144E3D907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CB-4FB9-B24D-82144E3D907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CB-4FB9-B24D-82144E3D907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DCB-4FB9-B24D-82144E3D907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CB-4FB9-B24D-82144E3D907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CB-4FB9-B24D-82144E3D907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0DCB-4FB9-B24D-82144E3D907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0DCB-4FB9-B24D-82144E3D9077}"/>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A6-4361-8F74-ADE373D2C60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A6-4361-8F74-ADE373D2C60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A6-4361-8F74-ADE373D2C6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A6-4361-8F74-ADE373D2C60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A6-4361-8F74-ADE373D2C60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A6-4361-8F74-ADE373D2C6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3A6-4361-8F74-ADE373D2C60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3A6-4361-8F74-ADE373D2C60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3A6-4361-8F74-ADE373D2C60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3A6-4361-8F74-ADE373D2C6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3A6-4361-8F74-ADE373D2C60D}"/>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59-4131-B2E0-A6BADF5BBE5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59-4131-B2E0-A6BADF5BBE5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59-4131-B2E0-A6BADF5BBE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59-4131-B2E0-A6BADF5BBE5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59-4131-B2E0-A6BADF5BBE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1459-4131-B2E0-A6BADF5BBE5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59-4131-B2E0-A6BADF5BBE5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59-4131-B2E0-A6BADF5BBE5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59-4131-B2E0-A6BADF5BBE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459-4131-B2E0-A6BADF5BBE5F}"/>
            </c:ext>
          </c:extLst>
        </c:ser>
        <c:dLbls>
          <c:showLegendKey val="0"/>
          <c:showVal val="0"/>
          <c:showCatName val="0"/>
          <c:showSerName val="0"/>
          <c:showPercent val="0"/>
          <c:showBubbleSize val="0"/>
        </c:dLbls>
        <c:axId val="84416384"/>
        <c:axId val="84417920"/>
      </c:scatterChart>
      <c:valAx>
        <c:axId val="8441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5"/>
      </c:valAx>
      <c:valAx>
        <c:axId val="8441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3966-45E5-95F7-85CCB0691C2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966-45E5-95F7-85CCB0691C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66-45E5-95F7-85CCB0691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65.625</c:v>
                </c:pt>
                <c:pt idx="1">
                  <c:v>84.463276836158201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60.2</c:v>
                </c:pt>
                <c:pt idx="1">
                  <c:v>60.2</c:v>
                </c:pt>
                <c:pt idx="2">
                  <c:v>60.2</c:v>
                </c:pt>
                <c:pt idx="3">
                  <c:v>60.2</c:v>
                </c:pt>
                <c:pt idx="4">
                  <c:v>60.2</c:v>
                </c:pt>
                <c:pt idx="5">
                  <c:v>62.9</c:v>
                </c:pt>
                <c:pt idx="6">
                  <c:v>65.599999999999994</c:v>
                </c:pt>
                <c:pt idx="7">
                  <c:v>68.3</c:v>
                </c:pt>
                <c:pt idx="8">
                  <c:v>71</c:v>
                </c:pt>
                <c:pt idx="9">
                  <c:v>73.7</c:v>
                </c:pt>
                <c:pt idx="10">
                  <c:v>76.400000000000006</c:v>
                </c:pt>
                <c:pt idx="11">
                  <c:v>79.099999999999994</c:v>
                </c:pt>
                <c:pt idx="12">
                  <c:v>81.8</c:v>
                </c:pt>
                <c:pt idx="13">
                  <c:v>84.5</c:v>
                </c:pt>
                <c:pt idx="14">
                  <c:v>87.2</c:v>
                </c:pt>
                <c:pt idx="15">
                  <c:v>89.8</c:v>
                </c:pt>
                <c:pt idx="16">
                  <c:v>89.8</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66-45E5-95F7-85CCB0691C2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66-45E5-95F7-85CCB0691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3966-45E5-95F7-85CCB0691C2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966-45E5-95F7-85CCB0691C2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966-45E5-95F7-85CCB0691C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966-45E5-95F7-85CCB0691C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3966-45E5-95F7-85CCB0691C28}"/>
            </c:ext>
          </c:extLst>
        </c:ser>
        <c:dLbls>
          <c:showLegendKey val="0"/>
          <c:showVal val="0"/>
          <c:showCatName val="0"/>
          <c:showSerName val="0"/>
          <c:showPercent val="0"/>
          <c:showBubbleSize val="0"/>
        </c:dLbls>
        <c:axId val="84710144"/>
        <c:axId val="84711680"/>
      </c:scatterChart>
      <c:valAx>
        <c:axId val="84710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1680"/>
        <c:crosses val="autoZero"/>
        <c:crossBetween val="midCat"/>
        <c:majorUnit val="5"/>
      </c:valAx>
      <c:valAx>
        <c:axId val="84711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AE-4E21-AE0D-9B2B4646428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AE-4E21-AE0D-9B2B4646428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AE-4E21-AE0D-9B2B464642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AE-4E21-AE0D-9B2B4646428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AE-4E21-AE0D-9B2B4646428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AE-4E21-AE0D-9B2B464642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2AE-4E21-AE0D-9B2B4646428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2AE-4E21-AE0D-9B2B4646428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AE-4E21-AE0D-9B2B4646428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AE-4E21-AE0D-9B2B464642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2AE-4E21-AE0D-9B2B4646428E}"/>
            </c:ext>
          </c:extLst>
        </c:ser>
        <c:dLbls>
          <c:showLegendKey val="0"/>
          <c:showVal val="0"/>
          <c:showCatName val="0"/>
          <c:showSerName val="0"/>
          <c:showPercent val="0"/>
          <c:showBubbleSize val="0"/>
        </c:dLbls>
        <c:axId val="84826752"/>
        <c:axId val="84832640"/>
      </c:scatterChart>
      <c:valAx>
        <c:axId val="8482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640"/>
        <c:crosses val="autoZero"/>
        <c:crossBetween val="midCat"/>
        <c:majorUnit val="5"/>
      </c:valAx>
      <c:valAx>
        <c:axId val="848326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AD-433F-83FF-16E55426214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AD-433F-83FF-16E55426214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AD-433F-83FF-16E5542621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AD-433F-83FF-16E55426214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AD-433F-83FF-16E5542621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F5AD-433F-83FF-16E55426214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AD-433F-83FF-16E55426214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5AD-433F-83FF-16E55426214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5AD-433F-83FF-16E5542621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F5AD-433F-83FF-16E55426214F}"/>
            </c:ext>
          </c:extLst>
        </c:ser>
        <c:dLbls>
          <c:showLegendKey val="0"/>
          <c:showVal val="0"/>
          <c:showCatName val="0"/>
          <c:showSerName val="0"/>
          <c:showPercent val="0"/>
          <c:showBubbleSize val="0"/>
        </c:dLbls>
        <c:axId val="84866176"/>
        <c:axId val="84867712"/>
      </c:scatterChart>
      <c:valAx>
        <c:axId val="84866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712"/>
        <c:crosses val="autoZero"/>
        <c:crossBetween val="midCat"/>
        <c:majorUnit val="5"/>
      </c:valAx>
      <c:valAx>
        <c:axId val="84867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E5-4464-9ED9-FFE184705F7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FE5-4464-9ED9-FFE184705F7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E5-4464-9ED9-FFE184705F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89.5</c:v>
                </c:pt>
                <c:pt idx="10">
                  <c:v>89.5</c:v>
                </c:pt>
                <c:pt idx="11">
                  <c:v>89.5</c:v>
                </c:pt>
                <c:pt idx="12">
                  <c:v>89.5</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FE5-4464-9ED9-FFE184705F7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E5-4464-9ED9-FFE184705F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89.548022598870062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FE5-4464-9ED9-FFE184705F7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FE5-4464-9ED9-FFE184705F7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FE5-4464-9ED9-FFE184705F7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FE5-4464-9ED9-FFE184705F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BFE5-4464-9ED9-FFE184705F70}"/>
            </c:ext>
          </c:extLst>
        </c:ser>
        <c:dLbls>
          <c:showLegendKey val="0"/>
          <c:showVal val="0"/>
          <c:showCatName val="0"/>
          <c:showSerName val="0"/>
          <c:showPercent val="0"/>
          <c:showBubbleSize val="0"/>
        </c:dLbls>
        <c:axId val="85573632"/>
        <c:axId val="85575168"/>
      </c:scatterChart>
      <c:valAx>
        <c:axId val="85573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5168"/>
        <c:crosses val="autoZero"/>
        <c:crossBetween val="midCat"/>
        <c:majorUnit val="5"/>
      </c:valAx>
      <c:valAx>
        <c:axId val="855751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3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82-489D-A871-8A29C9DBEB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82-489D-A871-8A29C9DBEBA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82-489D-A871-8A29C9DBE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82-489D-A871-8A29C9DBEB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82-489D-A871-8A29C9DBEBA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82-489D-A871-8A29C9DBE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F82-489D-A871-8A29C9DBEB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82-489D-A871-8A29C9DBEBA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82-489D-A871-8A29C9DBE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856"/>
        <c:axId val="85707392"/>
      </c:scatterChart>
      <c:valAx>
        <c:axId val="8570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7392"/>
        <c:crosses val="autoZero"/>
        <c:crossBetween val="midCat"/>
        <c:majorUnit val="5"/>
      </c:valAx>
      <c:valAx>
        <c:axId val="8570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A7-4734-B01C-53882E31BF9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A7-4734-B01C-53882E31BF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3A7-4734-B01C-53882E31BF9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3A7-4734-B01C-53882E31BF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3A7-4734-B01C-53882E31BF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3A7-4734-B01C-53882E31BF9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3A7-4734-B01C-53882E31BF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AA5-4A23-BA1D-7B7E8EAF071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AA5-4A23-BA1D-7B7E8EAF07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AA5-4A23-BA1D-7B7E8EAF071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AA5-4A23-BA1D-7B7E8EAF071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AA5-4A23-BA1D-7B7E8EAF07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AA5-4A23-BA1D-7B7E8EAF071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AA5-4A23-BA1D-7B7E8EAF07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2096"/>
        <c:axId val="86533632"/>
      </c:scatterChart>
      <c:valAx>
        <c:axId val="8653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3632"/>
        <c:crosses val="autoZero"/>
        <c:crossBetween val="midCat"/>
        <c:majorUnit val="5"/>
      </c:valAx>
      <c:valAx>
        <c:axId val="86533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EF-467C-ABAD-9F8A58CF62E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EF-467C-ABAD-9F8A58CF62E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EF-467C-ABAD-9F8A58CF6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EF-467C-ABAD-9F8A58CF62E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EF-467C-ABAD-9F8A58CF62E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AEF-467C-ABAD-9F8A58CF6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AEF-467C-ABAD-9F8A58CF62E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AEF-467C-ABAD-9F8A58CF62E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AEF-467C-ABAD-9F8A58CF62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1968"/>
        <c:axId val="89341952"/>
      </c:scatterChart>
      <c:valAx>
        <c:axId val="89331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952"/>
        <c:crosses val="autoZero"/>
        <c:crossBetween val="midCat"/>
        <c:majorUnit val="5"/>
      </c:valAx>
      <c:valAx>
        <c:axId val="89341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4E5-4C20-864A-A9AE60CD2F5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89.845641650000005</c:v>
                </c:pt>
                <c:pt idx="1">
                  <c:v>89.657142859999993</c:v>
                </c:pt>
                <c:pt idx="2">
                  <c:v>88.372093019999994</c:v>
                </c:pt>
                <c:pt idx="3">
                  <c:v>0</c:v>
                </c:pt>
                <c:pt idx="4">
                  <c:v>89.845641650000005</c:v>
                </c:pt>
                <c:pt idx="5">
                  <c:v>0</c:v>
                </c:pt>
              </c:numCache>
            </c:numRef>
          </c:val>
          <c:extLst xmlns:c16r2="http://schemas.microsoft.com/office/drawing/2015/06/chart">
            <c:ext xmlns:c16="http://schemas.microsoft.com/office/drawing/2014/chart" uri="{C3380CC4-5D6E-409C-BE32-E72D297353CC}">
              <c16:uniqueId val="{00000001-C4E5-4C20-864A-A9AE60CD2F5A}"/>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10.154358350000001</c:v>
                </c:pt>
                <c:pt idx="1">
                  <c:v>10.34285714</c:v>
                </c:pt>
                <c:pt idx="2">
                  <c:v>11.627906980000001</c:v>
                </c:pt>
                <c:pt idx="3">
                  <c:v>0</c:v>
                </c:pt>
                <c:pt idx="4">
                  <c:v>10.154358350000001</c:v>
                </c:pt>
                <c:pt idx="5">
                  <c:v>0</c:v>
                </c:pt>
              </c:numCache>
            </c:numRef>
          </c:val>
          <c:extLst xmlns:c16r2="http://schemas.microsoft.com/office/drawing/2015/06/chart">
            <c:ext xmlns:c16="http://schemas.microsoft.com/office/drawing/2014/chart" uri="{C3380CC4-5D6E-409C-BE32-E72D297353CC}">
              <c16:uniqueId val="{00000002-C4E5-4C20-864A-A9AE60CD2F5A}"/>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A1-4D2D-8DDB-15751F23EE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A1-4D2D-8DDB-15751F23E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A1-4D2D-8DDB-15751F23EE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A1-4D2D-8DDB-15751F23EEC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6A1-4D2D-8DDB-15751F23E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6A1-4D2D-8DDB-15751F23EE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6A1-4D2D-8DDB-15751F23EE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84832"/>
        <c:axId val="89386368"/>
      </c:scatterChart>
      <c:valAx>
        <c:axId val="89384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6368"/>
        <c:crosses val="autoZero"/>
        <c:crossBetween val="midCat"/>
        <c:majorUnit val="5"/>
      </c:valAx>
      <c:valAx>
        <c:axId val="89386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48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33-4CFC-BCED-A5845CADAB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33-4CFC-BCED-A5845CADAB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33-4CFC-BCED-A5845CADAB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33-4CFC-BCED-A5845CADAB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33-4CFC-BCED-A5845CADAB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133-4CFC-BCED-A5845CADAB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133-4CFC-BCED-A5845CADAB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133-4CFC-BCED-A5845CADAB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07072"/>
        <c:axId val="90708608"/>
      </c:scatterChart>
      <c:valAx>
        <c:axId val="907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608"/>
        <c:crosses val="autoZero"/>
        <c:crossBetween val="midCat"/>
        <c:majorUnit val="5"/>
      </c:valAx>
      <c:valAx>
        <c:axId val="90708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0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89.548022599999996</c:v>
                </c:pt>
                <c:pt idx="1">
                  <c:v>95.555555560000002</c:v>
                </c:pt>
                <c:pt idx="2">
                  <c:v>79.069767440000007</c:v>
                </c:pt>
                <c:pt idx="3">
                  <c:v>0</c:v>
                </c:pt>
                <c:pt idx="4">
                  <c:v>89.548022599999996</c:v>
                </c:pt>
                <c:pt idx="5">
                  <c:v>0</c:v>
                </c:pt>
              </c:numCache>
            </c:numRef>
          </c:val>
          <c:extLst xmlns:c16r2="http://schemas.microsoft.com/office/drawing/2015/06/chart">
            <c:ext xmlns:c16="http://schemas.microsoft.com/office/drawing/2014/chart" uri="{C3380CC4-5D6E-409C-BE32-E72D297353CC}">
              <c16:uniqueId val="{00000000-A3B6-45F3-9236-8850343DFA2E}"/>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A3B6-45F3-9236-8850343DFA2E}"/>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A3B6-45F3-9236-8850343DFA2E}"/>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270-4896-A7E3-21FB788E466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270-4896-A7E3-21FB788E46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270-4896-A7E3-21FB788E466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270-4896-A7E3-21FB788E46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B270-4896-A7E3-21FB788E466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60.2</c:v>
                </c:pt>
                <c:pt idx="1">
                  <c:v>60.2</c:v>
                </c:pt>
                <c:pt idx="2">
                  <c:v>60.2</c:v>
                </c:pt>
                <c:pt idx="3">
                  <c:v>60.2</c:v>
                </c:pt>
                <c:pt idx="4">
                  <c:v>60.2</c:v>
                </c:pt>
                <c:pt idx="5">
                  <c:v>62.9</c:v>
                </c:pt>
                <c:pt idx="6">
                  <c:v>65.599999999999994</c:v>
                </c:pt>
                <c:pt idx="7">
                  <c:v>68.3</c:v>
                </c:pt>
                <c:pt idx="8">
                  <c:v>71</c:v>
                </c:pt>
                <c:pt idx="9">
                  <c:v>73.7</c:v>
                </c:pt>
                <c:pt idx="10">
                  <c:v>76.400000000000006</c:v>
                </c:pt>
                <c:pt idx="11">
                  <c:v>79.099999999999994</c:v>
                </c:pt>
                <c:pt idx="12">
                  <c:v>81.8</c:v>
                </c:pt>
                <c:pt idx="13">
                  <c:v>84.5</c:v>
                </c:pt>
                <c:pt idx="14">
                  <c:v>87.2</c:v>
                </c:pt>
                <c:pt idx="15">
                  <c:v>89.8</c:v>
                </c:pt>
                <c:pt idx="16">
                  <c:v>89.8</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65.625</c:v>
                </c:pt>
                <c:pt idx="1">
                  <c:v>84.463276836158201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270-4896-A7E3-21FB788E46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270-4896-A7E3-21FB788E466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270-4896-A7E3-21FB788E46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75.7</c:v>
                </c:pt>
                <c:pt idx="1">
                  <c:v>75.7</c:v>
                </c:pt>
                <c:pt idx="2">
                  <c:v>75.7</c:v>
                </c:pt>
                <c:pt idx="3">
                  <c:v>75.7</c:v>
                </c:pt>
                <c:pt idx="4">
                  <c:v>75.7</c:v>
                </c:pt>
                <c:pt idx="5">
                  <c:v>76.900000000000006</c:v>
                </c:pt>
                <c:pt idx="6">
                  <c:v>78.2</c:v>
                </c:pt>
                <c:pt idx="7">
                  <c:v>79.5</c:v>
                </c:pt>
                <c:pt idx="8">
                  <c:v>80.7</c:v>
                </c:pt>
                <c:pt idx="9">
                  <c:v>82</c:v>
                </c:pt>
                <c:pt idx="10">
                  <c:v>83.3</c:v>
                </c:pt>
                <c:pt idx="11">
                  <c:v>84.6</c:v>
                </c:pt>
                <c:pt idx="12">
                  <c:v>85.8</c:v>
                </c:pt>
                <c:pt idx="13">
                  <c:v>87.1</c:v>
                </c:pt>
                <c:pt idx="14">
                  <c:v>88.4</c:v>
                </c:pt>
                <c:pt idx="15">
                  <c:v>89.7</c:v>
                </c:pt>
                <c:pt idx="16">
                  <c:v>89.7</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277C-4BA6-8796-95CA9E62A53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77C-4BA6-8796-95CA9E62A53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7C-4BA6-8796-95CA9E62A5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78.2</c:v>
                </c:pt>
                <c:pt idx="1">
                  <c:v>87.1111111111111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7C-4BA6-8796-95CA9E62A53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7C-4BA6-8796-95CA9E62A53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7C-4BA6-8796-95CA9E62A5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77C-4BA6-8796-95CA9E62A53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77C-4BA6-8796-95CA9E62A53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7C-4BA6-8796-95CA9E62A53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77C-4BA6-8796-95CA9E62A5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277C-4BA6-8796-95CA9E62A538}"/>
            </c:ext>
          </c:extLst>
        </c:ser>
        <c:dLbls>
          <c:showLegendKey val="0"/>
          <c:showVal val="0"/>
          <c:showCatName val="0"/>
          <c:showSerName val="0"/>
          <c:showPercent val="0"/>
          <c:showBubbleSize val="0"/>
        </c:dLbls>
        <c:axId val="99073024"/>
        <c:axId val="113705728"/>
      </c:scatterChart>
      <c:valAx>
        <c:axId val="99073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5728"/>
        <c:crosses val="autoZero"/>
        <c:crossBetween val="midCat"/>
        <c:majorUnit val="5"/>
      </c:valAx>
      <c:valAx>
        <c:axId val="1137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41.5</c:v>
                </c:pt>
                <c:pt idx="1">
                  <c:v>41.5</c:v>
                </c:pt>
                <c:pt idx="2">
                  <c:v>41.5</c:v>
                </c:pt>
                <c:pt idx="3">
                  <c:v>41.5</c:v>
                </c:pt>
                <c:pt idx="4">
                  <c:v>41.5</c:v>
                </c:pt>
                <c:pt idx="5">
                  <c:v>45.7</c:v>
                </c:pt>
                <c:pt idx="6">
                  <c:v>50</c:v>
                </c:pt>
                <c:pt idx="7">
                  <c:v>54.3</c:v>
                </c:pt>
                <c:pt idx="8">
                  <c:v>58.5</c:v>
                </c:pt>
                <c:pt idx="9">
                  <c:v>62.8</c:v>
                </c:pt>
                <c:pt idx="10">
                  <c:v>67.099999999999994</c:v>
                </c:pt>
                <c:pt idx="11">
                  <c:v>71.3</c:v>
                </c:pt>
                <c:pt idx="12">
                  <c:v>75.599999999999994</c:v>
                </c:pt>
                <c:pt idx="13">
                  <c:v>79.8</c:v>
                </c:pt>
                <c:pt idx="14">
                  <c:v>84.1</c:v>
                </c:pt>
                <c:pt idx="15">
                  <c:v>88.4</c:v>
                </c:pt>
                <c:pt idx="16">
                  <c:v>88.4</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AA4-4932-983F-BF03B49B1FA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AA4-4932-983F-BF03B49B1FA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A4-4932-983F-BF03B49B1F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50</c:v>
                </c:pt>
                <c:pt idx="1">
                  <c:v>79.84496124031007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AA4-4932-983F-BF03B49B1FA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AA4-4932-983F-BF03B49B1FA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A4-4932-983F-BF03B49B1F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A4-4932-983F-BF03B49B1FA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A4-4932-983F-BF03B49B1FA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A4-4932-983F-BF03B49B1FA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AA4-4932-983F-BF03B49B1F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4AA4-4932-983F-BF03B49B1FAE}"/>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3E8-431E-820D-79893E51ED9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E8-431E-820D-79893E51ED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E8-431E-820D-79893E51ED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E8-431E-820D-79893E51ED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F3E8-431E-820D-79893E51ED9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89.5</c:v>
                </c:pt>
                <c:pt idx="10">
                  <c:v>89.5</c:v>
                </c:pt>
                <c:pt idx="11">
                  <c:v>89.5</c:v>
                </c:pt>
                <c:pt idx="12">
                  <c:v>89.5</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E8-431E-820D-79893E51ED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3E8-431E-820D-79893E51ED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3E8-431E-820D-79893E51ED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89.548022598870062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F7-429C-BF40-7977092101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F7-429C-BF40-79770921018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F7-429C-BF40-797709210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95.6</c:v>
                </c:pt>
                <c:pt idx="10">
                  <c:v>95.6</c:v>
                </c:pt>
                <c:pt idx="11">
                  <c:v>95.6</c:v>
                </c:pt>
                <c:pt idx="12">
                  <c:v>95.6</c:v>
                </c:pt>
                <c:pt idx="13">
                  <c:v>95.6</c:v>
                </c:pt>
                <c:pt idx="14">
                  <c:v>95.6</c:v>
                </c:pt>
                <c:pt idx="15">
                  <c:v>95.6</c:v>
                </c:pt>
                <c:pt idx="16">
                  <c:v>95.6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F7-429C-BF40-7977092101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95.555555555555557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E0F7-429C-BF40-79770921018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F7-429C-BF40-79770921018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F7-429C-BF40-79770921018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0F7-429C-BF40-797709210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E0F7-429C-BF40-797709210189}"/>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F38-4209-A1F7-B64296EFED7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38-4209-A1F7-B64296EFED7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38-4209-A1F7-B64296EFE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79.099999999999994</c:v>
                </c:pt>
                <c:pt idx="10">
                  <c:v>79.099999999999994</c:v>
                </c:pt>
                <c:pt idx="11">
                  <c:v>79.099999999999994</c:v>
                </c:pt>
                <c:pt idx="12">
                  <c:v>79.099999999999994</c:v>
                </c:pt>
                <c:pt idx="13">
                  <c:v>79.099999999999994</c:v>
                </c:pt>
                <c:pt idx="14">
                  <c:v>79.099999999999994</c:v>
                </c:pt>
                <c:pt idx="15">
                  <c:v>79.099999999999994</c:v>
                </c:pt>
                <c:pt idx="16">
                  <c:v>79.099999999999994</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F38-4209-A1F7-B64296EFED7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79.069767441860463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F38-4209-A1F7-B64296EFED7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38-4209-A1F7-B64296EFED7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F38-4209-A1F7-B64296EFED7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F38-4209-A1F7-B64296EFE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F38-4209-A1F7-B64296EFED7D}"/>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Dominican Republic</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7" t="s">
        <v>220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65" t="s">
        <v>32</v>
      </c>
      <c r="B1" s="366" t="str">
        <f>'Water Data'!B1</f>
        <v>LLECE06</v>
      </c>
      <c r="C1" s="583" t="str">
        <f>'Water Data'!C1:H2</f>
        <v>Dominican Republic</v>
      </c>
      <c r="D1" s="584"/>
      <c r="E1" s="584"/>
      <c r="F1" s="584"/>
      <c r="G1" s="584"/>
      <c r="H1" s="585"/>
      <c r="I1" s="25"/>
      <c r="J1" s="25"/>
      <c r="K1" s="365" t="s">
        <v>32</v>
      </c>
      <c r="L1" s="366" t="str">
        <f>'Water Data'!L1</f>
        <v>LLECE13</v>
      </c>
      <c r="M1" s="583" t="str">
        <f>'Water Data'!M1:R2</f>
        <v>Dominican Republic</v>
      </c>
      <c r="N1" s="584"/>
      <c r="O1" s="584"/>
      <c r="P1" s="584"/>
      <c r="Q1" s="584"/>
      <c r="R1" s="585"/>
      <c r="S1" s="25"/>
      <c r="T1" s="25"/>
    </row>
    <row r="2" x14ac:dyDescent="0.25">
      <c r="A2" s="367" t="str">
        <f>'Water Data'!A2</f>
        <v>UNESCO LLECE SERCE </v>
      </c>
      <c r="B2" s="368"/>
      <c r="C2" s="586"/>
      <c r="D2" s="586"/>
      <c r="E2" s="586"/>
      <c r="F2" s="586"/>
      <c r="G2" s="586"/>
      <c r="H2" s="587"/>
      <c r="I2" s="11"/>
      <c r="J2" s="11"/>
      <c r="K2" s="367" t="str">
        <f>'Water Data'!K2</f>
        <v>UNESCO LLECE TERCE </v>
      </c>
      <c r="L2" s="368"/>
      <c r="M2" s="586"/>
      <c r="N2" s="586"/>
      <c r="O2" s="586"/>
      <c r="P2" s="586"/>
      <c r="Q2" s="586"/>
      <c r="R2" s="587"/>
      <c r="S2" s="11"/>
      <c r="T2" s="11"/>
    </row>
    <row r="3" x14ac:dyDescent="0.25">
      <c r="A3" s="369" t="str">
        <f>'Water Data'!A3</f>
        <v>Survey</v>
      </c>
      <c r="B3" s="370"/>
      <c r="C3" s="588">
        <f>'Water Data'!C3:H3</f>
        <v>2006</v>
      </c>
      <c r="D3" s="589"/>
      <c r="E3" s="589"/>
      <c r="F3" s="589"/>
      <c r="G3" s="589"/>
      <c r="H3" s="590"/>
      <c r="I3" s="11"/>
      <c r="J3" s="11"/>
      <c r="K3" s="369" t="str">
        <f>'Water Data'!K3</f>
        <v>Survey</v>
      </c>
      <c r="L3" s="370"/>
      <c r="M3" s="588">
        <f>'Water Data'!M3:R3</f>
        <v>2013</v>
      </c>
      <c r="N3" s="589"/>
      <c r="O3" s="589"/>
      <c r="P3" s="589"/>
      <c r="Q3" s="589"/>
      <c r="R3" s="590"/>
      <c r="S3" s="11"/>
      <c r="T3" s="11"/>
    </row>
    <row r="4" s="4" customFormat="true" ht="18" customHeight="true" x14ac:dyDescent="0.25">
      <c r="A4" s="371" t="s">
        <v>209</v>
      </c>
      <c r="B4" s="372" t="s">
        <v>28</v>
      </c>
      <c r="C4" s="373" t="s">
        <v>7</v>
      </c>
      <c r="D4" s="373" t="s">
        <v>1</v>
      </c>
      <c r="E4" s="373" t="s">
        <v>2</v>
      </c>
      <c r="F4" s="373" t="s">
        <v>16</v>
      </c>
      <c r="G4" s="373" t="s">
        <v>17</v>
      </c>
      <c r="H4" s="374" t="s">
        <v>18</v>
      </c>
      <c r="I4" s="26"/>
      <c r="J4" s="26"/>
      <c r="K4" s="371" t="s">
        <v>209</v>
      </c>
      <c r="L4" s="372" t="s">
        <v>28</v>
      </c>
      <c r="M4" s="373" t="s">
        <v>7</v>
      </c>
      <c r="N4" s="373" t="s">
        <v>1</v>
      </c>
      <c r="O4" s="373" t="s">
        <v>2</v>
      </c>
      <c r="P4" s="373" t="s">
        <v>16</v>
      </c>
      <c r="Q4" s="373" t="s">
        <v>17</v>
      </c>
      <c r="R4" s="374" t="s">
        <v>18</v>
      </c>
      <c r="S4" s="26"/>
      <c r="T4" s="26"/>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70" t="s">
        <v>3</v>
      </c>
      <c r="C5" s="7"/>
      <c r="D5" s="7"/>
      <c r="E5" s="7"/>
      <c r="F5" s="7"/>
      <c r="G5" s="7"/>
      <c r="H5" s="28"/>
      <c r="I5" s="26"/>
      <c r="J5" s="26"/>
      <c r="K5" s="333"/>
      <c r="L5" s="170" t="s">
        <v>3</v>
      </c>
      <c r="M5" s="7"/>
      <c r="N5" s="7"/>
      <c r="O5" s="7"/>
      <c r="P5" s="7"/>
      <c r="Q5" s="7"/>
      <c r="R5" s="28"/>
      <c r="S5" s="26"/>
      <c r="T5" s="26"/>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70" t="s">
        <v>25</v>
      </c>
      <c r="C6" s="7"/>
      <c r="D6" s="7"/>
      <c r="E6" s="7"/>
      <c r="F6" s="7"/>
      <c r="G6" s="7"/>
      <c r="H6" s="28"/>
      <c r="I6" s="26"/>
      <c r="J6" s="26"/>
      <c r="K6" s="333"/>
      <c r="L6" s="170" t="s">
        <v>25</v>
      </c>
      <c r="M6" s="7"/>
      <c r="N6" s="7"/>
      <c r="O6" s="7"/>
      <c r="P6" s="7"/>
      <c r="Q6" s="7"/>
      <c r="R6" s="28"/>
      <c r="S6" s="26"/>
      <c r="T6" s="26"/>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hidden="true" x14ac:dyDescent="0.25">
      <c r="A7" s="333"/>
      <c r="B7" s="171" t="s">
        <v>26</v>
      </c>
      <c r="C7" s="20"/>
      <c r="D7" s="7"/>
      <c r="E7" s="7"/>
      <c r="F7" s="7"/>
      <c r="G7" s="7"/>
      <c r="H7" s="28"/>
      <c r="I7" s="26"/>
      <c r="J7" s="26"/>
      <c r="K7" s="333"/>
      <c r="L7" s="171" t="s">
        <v>26</v>
      </c>
      <c r="M7" s="20"/>
      <c r="N7" s="7"/>
      <c r="O7" s="7"/>
      <c r="P7" s="7"/>
      <c r="Q7" s="7"/>
      <c r="R7" s="28"/>
      <c r="S7" s="26"/>
      <c r="T7" s="26"/>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171" t="s">
        <v>160</v>
      </c>
      <c r="C8" s="152"/>
      <c r="D8" s="7"/>
      <c r="E8" s="7"/>
      <c r="F8" s="7"/>
      <c r="G8" s="7"/>
      <c r="H8" s="28"/>
      <c r="I8" s="26"/>
      <c r="J8" s="26"/>
      <c r="K8" s="319"/>
      <c r="L8" s="171" t="s">
        <v>160</v>
      </c>
      <c r="M8" s="152"/>
      <c r="N8" s="7"/>
      <c r="O8" s="7"/>
      <c r="P8" s="7"/>
      <c r="Q8" s="7"/>
      <c r="R8" s="28"/>
      <c r="S8" s="26"/>
      <c r="T8" s="26"/>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x14ac:dyDescent="0.25">
      <c r="A9" s="333"/>
      <c r="B9" s="171" t="s">
        <v>161</v>
      </c>
      <c r="C9" s="20"/>
      <c r="D9" s="7"/>
      <c r="E9" s="7"/>
      <c r="F9" s="7"/>
      <c r="G9" s="7"/>
      <c r="H9" s="28"/>
      <c r="I9" s="26"/>
      <c r="J9" s="26"/>
      <c r="K9" s="333"/>
      <c r="L9" s="171" t="s">
        <v>161</v>
      </c>
      <c r="M9" s="20"/>
      <c r="N9" s="7"/>
      <c r="O9" s="7"/>
      <c r="P9" s="7"/>
      <c r="Q9" s="7"/>
      <c r="R9" s="28"/>
      <c r="S9" s="26"/>
      <c r="T9" s="26"/>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71" t="s">
        <v>212</v>
      </c>
      <c r="C10" s="20"/>
      <c r="D10" s="7"/>
      <c r="E10" s="7"/>
      <c r="F10" s="7"/>
      <c r="G10" s="7"/>
      <c r="H10" s="28"/>
      <c r="I10" s="26"/>
      <c r="J10" s="26"/>
      <c r="K10" s="333"/>
      <c r="L10" s="171" t="s">
        <v>212</v>
      </c>
      <c r="M10" s="20"/>
      <c r="N10" s="7"/>
      <c r="O10" s="7"/>
      <c r="P10" s="7"/>
      <c r="Q10" s="7"/>
      <c r="R10" s="28"/>
      <c r="S10" s="26"/>
      <c r="T10" s="26"/>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2" customFormat="true" ht="86.45" customHeight="true" x14ac:dyDescent="0.25">
      <c r="A11" s="323" t="s">
        <v>12</v>
      </c>
      <c r="B11" s="591" t="s">
        <v>196</v>
      </c>
      <c r="C11" s="591"/>
      <c r="D11" s="591"/>
      <c r="E11" s="591"/>
      <c r="F11" s="591"/>
      <c r="G11" s="591"/>
      <c r="H11" s="592"/>
      <c r="I11" s="11"/>
      <c r="J11" s="11"/>
      <c r="K11" s="323" t="s">
        <v>12</v>
      </c>
      <c r="L11" s="591" t="s">
        <v>196</v>
      </c>
      <c r="M11" s="591"/>
      <c r="N11" s="591"/>
      <c r="O11" s="591"/>
      <c r="P11" s="591"/>
      <c r="Q11" s="591"/>
      <c r="R11" s="592"/>
      <c r="S11" s="11"/>
      <c r="T11" s="11"/>
      <c r="U11" s="331"/>
      <c r="AE11" s="331"/>
      <c r="AO11" s="331"/>
      <c r="AY11" s="331"/>
      <c r="AZ11" s="561"/>
      <c r="BA11" s="561"/>
      <c r="BB11" s="561"/>
      <c r="BC11" s="561"/>
      <c r="BD11" s="561"/>
      <c r="BE11" s="561"/>
      <c r="BF11" s="561"/>
      <c r="BI11" s="331"/>
      <c r="BS11" s="331"/>
      <c r="CC11" s="331"/>
      <c r="CM11" s="331"/>
      <c r="CW11" s="331"/>
      <c r="DG11" s="331"/>
      <c r="DQ11" s="331"/>
      <c r="EA11" s="331"/>
      <c r="EK11" s="331"/>
      <c r="EU11" s="331"/>
      <c r="FE11" s="331"/>
      <c r="FO11" s="331"/>
      <c r="FY11" s="331"/>
      <c r="GI11" s="331"/>
      <c r="GS11" s="331"/>
      <c r="HC11" s="331"/>
      <c r="HM11" s="331"/>
      <c r="HW11" s="331"/>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31"/>
      <c r="AE12" s="331"/>
      <c r="AO12" s="331"/>
      <c r="AY12" s="331"/>
      <c r="AZ12" s="331"/>
      <c r="BA12" s="434"/>
      <c r="BB12" s="434"/>
      <c r="BC12" s="434"/>
      <c r="BD12" s="434"/>
      <c r="BE12" s="434"/>
      <c r="BF12" s="434"/>
      <c r="BI12" s="331"/>
      <c r="BS12" s="331"/>
      <c r="CC12" s="331"/>
      <c r="CM12" s="331"/>
      <c r="CW12" s="331"/>
      <c r="DG12" s="331"/>
      <c r="DQ12" s="331"/>
      <c r="EA12" s="331"/>
      <c r="EK12" s="331"/>
      <c r="EU12" s="331"/>
      <c r="FE12" s="331"/>
      <c r="FO12" s="331"/>
      <c r="FY12" s="331"/>
      <c r="GI12" s="331"/>
      <c r="GS12" s="331"/>
      <c r="HC12" s="331"/>
      <c r="HM12" s="331"/>
      <c r="HW12" s="331"/>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31"/>
      <c r="AE13" s="331"/>
      <c r="AO13" s="331"/>
      <c r="AY13" s="331"/>
      <c r="AZ13" s="331"/>
      <c r="BA13" s="434"/>
      <c r="BB13" s="434"/>
      <c r="BC13" s="434"/>
      <c r="BD13" s="434"/>
      <c r="BE13" s="434"/>
      <c r="BF13" s="434"/>
      <c r="BI13" s="331"/>
      <c r="BS13" s="331"/>
      <c r="CC13" s="331"/>
      <c r="CM13" s="331"/>
      <c r="CW13" s="331"/>
      <c r="DG13" s="331"/>
      <c r="DQ13" s="331"/>
      <c r="EA13" s="331"/>
      <c r="EK13" s="331"/>
      <c r="EU13" s="331"/>
      <c r="FE13" s="331"/>
      <c r="FO13" s="331"/>
      <c r="FY13" s="331"/>
      <c r="GI13" s="331"/>
      <c r="GS13" s="331"/>
      <c r="HC13" s="331"/>
      <c r="HM13" s="331"/>
      <c r="HW13" s="331"/>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31"/>
      <c r="AE14" s="331"/>
      <c r="AO14" s="331"/>
      <c r="AY14" s="331"/>
      <c r="AZ14" s="331"/>
      <c r="BA14" s="434"/>
      <c r="BB14" s="434"/>
      <c r="BC14" s="434"/>
      <c r="BD14" s="434"/>
      <c r="BE14" s="434"/>
      <c r="BF14" s="434"/>
      <c r="BI14" s="331"/>
      <c r="BS14" s="331"/>
      <c r="CC14" s="331"/>
      <c r="CM14" s="331"/>
      <c r="CW14" s="331"/>
      <c r="DG14" s="331"/>
      <c r="DQ14" s="331"/>
      <c r="EA14" s="331"/>
      <c r="EK14" s="331"/>
      <c r="EU14" s="331"/>
      <c r="FE14" s="331"/>
      <c r="FO14" s="331"/>
      <c r="FY14" s="331"/>
      <c r="GI14" s="331"/>
      <c r="GS14" s="331"/>
      <c r="HC14" s="331"/>
      <c r="HM14" s="331"/>
      <c r="HW14" s="331"/>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BA15" s="433"/>
      <c r="BB15" s="433"/>
      <c r="BC15" s="433"/>
      <c r="BD15" s="433"/>
      <c r="BE15" s="433"/>
      <c r="BF15" s="433"/>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BA16" s="433"/>
      <c r="BB16" s="433"/>
      <c r="BC16" s="433"/>
      <c r="BD16" s="433"/>
      <c r="BE16" s="433"/>
      <c r="BF16" s="433"/>
    </row>
    <row r="17" s="3" customFormat="true" x14ac:dyDescent="0.25">
      <c r="A17" s="326"/>
      <c r="K17" s="326"/>
      <c r="U17" s="326"/>
      <c r="AE17" s="326"/>
      <c r="AO17" s="326"/>
      <c r="AY17" s="326"/>
      <c r="AZ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Dominican Republic</v>
      </c>
      <c r="C2" s="276"/>
      <c r="D2" s="277"/>
      <c r="E2" s="277"/>
      <c r="F2" s="277"/>
      <c r="G2" s="278"/>
    </row>
    <row r="3" x14ac:dyDescent="0.2">
      <c r="B3" s="593" t="s">
        <v>217</v>
      </c>
      <c r="C3" s="593"/>
      <c r="D3" s="593"/>
      <c r="E3" s="593"/>
      <c r="F3" s="593"/>
      <c r="G3" s="594"/>
    </row>
    <row r="4" ht="13.5" x14ac:dyDescent="0.2">
      <c r="B4" s="280" t="s">
        <v>4</v>
      </c>
      <c r="C4" s="280" t="s">
        <v>61</v>
      </c>
      <c r="D4" s="280" t="s">
        <v>65</v>
      </c>
      <c r="E4" s="280" t="s">
        <v>62</v>
      </c>
      <c r="F4" s="280" t="s">
        <v>63</v>
      </c>
      <c r="G4" s="280" t="s">
        <v>64</v>
      </c>
    </row>
    <row r="5" x14ac:dyDescent="0.2">
      <c r="B5" s="438">
        <v>2000</v>
      </c>
      <c r="C5" s="455">
        <v>2919812</v>
      </c>
      <c r="D5" s="456">
        <v>61.745998382568359</v>
      </c>
      <c r="E5" s="457">
        <v>618097</v>
      </c>
      <c r="F5" s="458">
        <v>1194689</v>
      </c>
      <c r="G5" s="459">
        <v>1107026</v>
      </c>
    </row>
    <row r="6" x14ac:dyDescent="0.2">
      <c r="B6" s="439">
        <v>2001</v>
      </c>
      <c r="C6" s="460">
        <v>2940908</v>
      </c>
      <c r="D6" s="461">
        <v>62.555999755859375</v>
      </c>
      <c r="E6" s="462">
        <v>617932</v>
      </c>
      <c r="F6" s="463">
        <v>1205025</v>
      </c>
      <c r="G6" s="464">
        <v>1117951</v>
      </c>
    </row>
    <row r="7" x14ac:dyDescent="0.2">
      <c r="B7" s="440">
        <v>2002</v>
      </c>
      <c r="C7" s="465">
        <v>2956188</v>
      </c>
      <c r="D7" s="466">
        <v>63.361000061035156</v>
      </c>
      <c r="E7" s="467">
        <v>615175</v>
      </c>
      <c r="F7" s="468">
        <v>1213300</v>
      </c>
      <c r="G7" s="469">
        <v>1127713</v>
      </c>
    </row>
    <row r="8" x14ac:dyDescent="0.2">
      <c r="B8" s="441">
        <v>2003</v>
      </c>
      <c r="C8" s="470">
        <v>2966726</v>
      </c>
      <c r="D8" s="471">
        <v>64.596000671386719</v>
      </c>
      <c r="E8" s="472">
        <v>611477</v>
      </c>
      <c r="F8" s="473">
        <v>1217839</v>
      </c>
      <c r="G8" s="474">
        <v>1137410</v>
      </c>
    </row>
    <row r="9" x14ac:dyDescent="0.2">
      <c r="B9" s="442">
        <v>2004</v>
      </c>
      <c r="C9" s="475">
        <v>2975156</v>
      </c>
      <c r="D9" s="476">
        <v>65.995002746582031</v>
      </c>
      <c r="E9" s="477">
        <v>608657</v>
      </c>
      <c r="F9" s="478">
        <v>1218860</v>
      </c>
      <c r="G9" s="479">
        <v>1147639</v>
      </c>
    </row>
    <row r="10" x14ac:dyDescent="0.2">
      <c r="B10" s="443">
        <v>2005</v>
      </c>
      <c r="C10" s="480">
        <v>2988057</v>
      </c>
      <c r="D10" s="481">
        <v>67.363998413085938</v>
      </c>
      <c r="E10" s="482">
        <v>612036</v>
      </c>
      <c r="F10" s="483">
        <v>1217010</v>
      </c>
      <c r="G10" s="484">
        <v>1159011</v>
      </c>
    </row>
    <row r="11" x14ac:dyDescent="0.2">
      <c r="B11" s="444">
        <v>2006</v>
      </c>
      <c r="C11" s="485">
        <v>3000706</v>
      </c>
      <c r="D11" s="486">
        <v>68.705001831054687</v>
      </c>
      <c r="E11" s="487">
        <v>615504</v>
      </c>
      <c r="F11" s="488">
        <v>1213951</v>
      </c>
      <c r="G11" s="489">
        <v>1171251</v>
      </c>
    </row>
    <row r="12" x14ac:dyDescent="0.2">
      <c r="B12" s="445">
        <v>2007</v>
      </c>
      <c r="C12" s="490">
        <v>3011425</v>
      </c>
      <c r="D12" s="491">
        <v>70.015998840332031</v>
      </c>
      <c r="E12" s="492">
        <v>621695</v>
      </c>
      <c r="F12" s="493">
        <v>1210870</v>
      </c>
      <c r="G12" s="494">
        <v>1178860</v>
      </c>
    </row>
    <row r="13" x14ac:dyDescent="0.2">
      <c r="B13" s="446">
        <v>2008</v>
      </c>
      <c r="C13" s="495">
        <v>3026276</v>
      </c>
      <c r="D13" s="496">
        <v>71.2969970703125</v>
      </c>
      <c r="E13" s="497">
        <v>629464</v>
      </c>
      <c r="F13" s="498">
        <v>1211980</v>
      </c>
      <c r="G13" s="499">
        <v>1184832</v>
      </c>
    </row>
    <row r="14" x14ac:dyDescent="0.2">
      <c r="B14" s="447">
        <v>2009</v>
      </c>
      <c r="C14" s="500">
        <v>3043001</v>
      </c>
      <c r="D14" s="501">
        <v>72.541000366210937</v>
      </c>
      <c r="E14" s="502">
        <v>636927</v>
      </c>
      <c r="F14" s="503">
        <v>1217296</v>
      </c>
      <c r="G14" s="504">
        <v>1188778</v>
      </c>
    </row>
    <row r="15" x14ac:dyDescent="0.2">
      <c r="B15" s="448">
        <v>2010</v>
      </c>
      <c r="C15" s="505">
        <v>3055166</v>
      </c>
      <c r="D15" s="506">
        <v>73.751998901367188</v>
      </c>
      <c r="E15" s="507">
        <v>638765</v>
      </c>
      <c r="F15" s="508">
        <v>1226478</v>
      </c>
      <c r="G15" s="509">
        <v>1189923</v>
      </c>
    </row>
    <row r="16" x14ac:dyDescent="0.2">
      <c r="B16" s="449">
        <v>2011</v>
      </c>
      <c r="C16" s="510">
        <v>3066636</v>
      </c>
      <c r="D16" s="511">
        <v>74.929000854492188</v>
      </c>
      <c r="E16" s="512">
        <v>640371</v>
      </c>
      <c r="F16" s="513">
        <v>1237958</v>
      </c>
      <c r="G16" s="514">
        <v>1188307</v>
      </c>
    </row>
    <row r="17" x14ac:dyDescent="0.2">
      <c r="B17" s="450">
        <v>2012</v>
      </c>
      <c r="C17" s="515">
        <v>3073038</v>
      </c>
      <c r="D17" s="516">
        <v>76.03900146484375</v>
      </c>
      <c r="E17" s="517">
        <v>640372</v>
      </c>
      <c r="F17" s="518">
        <v>1247149</v>
      </c>
      <c r="G17" s="519">
        <v>1185517</v>
      </c>
    </row>
    <row r="18" x14ac:dyDescent="0.2">
      <c r="B18" s="451">
        <v>2013</v>
      </c>
      <c r="C18" s="520">
        <v>3079012</v>
      </c>
      <c r="D18" s="521">
        <v>77.082000732421875</v>
      </c>
      <c r="E18" s="522">
        <v>639315</v>
      </c>
      <c r="F18" s="523">
        <v>1254403</v>
      </c>
      <c r="G18" s="524">
        <v>1185294</v>
      </c>
    </row>
    <row r="19" x14ac:dyDescent="0.2">
      <c r="B19" s="452">
        <v>2014</v>
      </c>
      <c r="C19" s="525">
        <v>3085832</v>
      </c>
      <c r="D19" s="526">
        <v>78.060997009277344</v>
      </c>
      <c r="E19" s="527">
        <v>637907</v>
      </c>
      <c r="F19" s="528">
        <v>1259685</v>
      </c>
      <c r="G19" s="529">
        <v>1188240</v>
      </c>
    </row>
    <row r="20" x14ac:dyDescent="0.2">
      <c r="B20" s="453">
        <v>2015</v>
      </c>
      <c r="C20" s="530">
        <v>3096012</v>
      </c>
      <c r="D20" s="531">
        <v>78.980003356933594</v>
      </c>
      <c r="E20" s="532">
        <v>638572</v>
      </c>
      <c r="F20" s="533">
        <v>1263039</v>
      </c>
      <c r="G20" s="534">
        <v>1194401</v>
      </c>
    </row>
    <row r="21" x14ac:dyDescent="0.2">
      <c r="B21" s="454">
        <v>2016</v>
      </c>
      <c r="C21" s="535">
        <v>3106996</v>
      </c>
      <c r="D21" s="536">
        <v>79.84100341796875</v>
      </c>
      <c r="E21" s="537">
        <v>638350</v>
      </c>
      <c r="F21" s="538">
        <v>1264933</v>
      </c>
      <c r="G21" s="539">
        <v>1203713</v>
      </c>
    </row>
    <row r="22" ht="14.25" x14ac:dyDescent="0.2">
      <c r="B22" s="292" t="s">
        <v>219</v>
      </c>
      <c r="G22" s="281"/>
    </row>
    <row r="23" ht="14.25" x14ac:dyDescent="0.2">
      <c r="B23" s="292" t="s">
        <v>197</v>
      </c>
    </row>
    <row r="24" ht="14.25" x14ac:dyDescent="0.2">
      <c r="B24" s="292" t="s">
        <v>198</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0" t="s">
        <v>171</v>
      </c>
      <c r="B1" s="540"/>
      <c r="C1" s="540"/>
      <c r="D1" s="540"/>
      <c r="E1" s="540"/>
      <c r="F1" s="540"/>
      <c r="G1" s="540"/>
      <c r="H1" s="540"/>
      <c r="I1" s="540"/>
      <c r="J1" s="540"/>
      <c r="K1" s="540"/>
      <c r="L1" s="540"/>
      <c r="M1" s="540"/>
      <c r="N1" s="540"/>
      <c r="O1" s="540"/>
      <c r="P1" s="540"/>
      <c r="Q1" s="540"/>
      <c r="R1" s="540"/>
      <c r="S1" s="540"/>
      <c r="T1" s="540"/>
      <c r="U1" s="540"/>
      <c r="V1" s="540"/>
    </row>
    <row r="2" s="38" customFormat="true" x14ac:dyDescent="0.2">
      <c r="A2" s="540"/>
      <c r="B2" s="540"/>
      <c r="C2" s="540"/>
      <c r="D2" s="540"/>
      <c r="E2" s="540"/>
      <c r="F2" s="540"/>
      <c r="G2" s="540"/>
      <c r="H2" s="540"/>
      <c r="I2" s="540"/>
      <c r="J2" s="540"/>
      <c r="K2" s="540"/>
      <c r="L2" s="540"/>
      <c r="M2" s="540"/>
      <c r="N2" s="540"/>
      <c r="O2" s="540"/>
      <c r="P2" s="540"/>
      <c r="Q2" s="540"/>
      <c r="R2" s="540"/>
      <c r="S2" s="540"/>
      <c r="T2" s="540"/>
      <c r="U2" s="540"/>
      <c r="V2" s="540"/>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3" t="str">
        <f>+IF(OR((C28="National*^"),(D28="Urban*^"),(E28="Rural*^"),(F28="Pre-primary*^"),(G28="Primary*^"),(H28="Secondary*^")),"^Facilities that cannot be classified as improved or unimproved are treated as limited","")</f>
        <v/>
      </c>
      <c r="J26" s="283" t="str">
        <f>+IF(OR((J28="National*^"),(K28="Urban*^"),(L28="Rural*^"),(M28="Pre-primary*^"),(N28="Primary*^"),(O28="Secondary*^")),"^Facilities that cannot be classified as improved or unimproved are treated as limited","")</f>
        <v/>
      </c>
      <c r="Q26" s="283" t="str">
        <f>+IF(OR((Q28="National*^"),(R28="Urban*^"),(S28="Rural*^"),(T28="Pre-primary*^"),(U28="Primary*^"),(V28="Secondary*^")),"^Facilities that cannot be classified as having water or not are treated as limited","")</f>
        <v/>
      </c>
    </row>
    <row r="27" x14ac:dyDescent="0.2">
      <c r="B27" s="544" t="str">
        <f>+'Water Data'!C1</f>
        <v>Dominican Republic</v>
      </c>
      <c r="C27" s="546" t="s">
        <v>13</v>
      </c>
      <c r="D27" s="546"/>
      <c r="E27" s="546"/>
      <c r="F27" s="546"/>
      <c r="G27" s="546"/>
      <c r="H27" s="546"/>
      <c r="I27" s="547" t="str">
        <f>B27</f>
        <v>Dominican Republic</v>
      </c>
      <c r="J27" s="541" t="s">
        <v>14</v>
      </c>
      <c r="K27" s="541"/>
      <c r="L27" s="541"/>
      <c r="M27" s="541"/>
      <c r="N27" s="541"/>
      <c r="O27" s="541"/>
      <c r="P27" s="549" t="str">
        <f>I27</f>
        <v>Dominican Republic</v>
      </c>
      <c r="Q27" s="542" t="s">
        <v>15</v>
      </c>
      <c r="R27" s="542"/>
      <c r="S27" s="542"/>
      <c r="T27" s="542"/>
      <c r="U27" s="542"/>
      <c r="V27" s="543"/>
      <c r="AM27" s="38"/>
      <c r="AN27" s="38"/>
      <c r="AO27" s="38"/>
      <c r="AP27" s="38"/>
      <c r="AQ27" s="38"/>
      <c r="AR27" s="38"/>
      <c r="AS27" s="38"/>
      <c r="AT27" s="38"/>
      <c r="AU27" s="38"/>
    </row>
    <row r="28" x14ac:dyDescent="0.2">
      <c r="B28" s="545"/>
      <c r="C28" s="284" t="str">
        <f>IF(AND(C30="-",C31="-",C32="-"), "National",IF(C30="-",IF(AND(ISERROR(Estimates!F20),ISNUMBER(C32)),"National*^", "National*"), "National"))</f>
        <v>National*</v>
      </c>
      <c r="D28" s="284" t="str">
        <f>IF(AND(D30="-",D31="-",D32="-"), "Urban",IF(D30="-",IF(AND(ISERROR(Estimates!F37),ISNUMBER(D32)),"Urban*^", "Urban*"), "Urban"))</f>
        <v>Urban*</v>
      </c>
      <c r="E28" s="284" t="str">
        <f>IF(AND(E30="-",E31="-",E32="-"), "Rural",IF(E30="-",IF(AND(ISERROR(Estimates!F54),ISNUMBER(E32)),"Rural*^", "Rural*"), "Rural"))</f>
        <v>Rural*</v>
      </c>
      <c r="F28" s="284" t="str">
        <f>IF(AND(F30="-",F31="-",F32="-"), "Pre-primary",IF(F30="-",IF(AND(ISERROR(Estimates!F71),ISNUMBER(F32)),"Pre-primary*^", "Pre-primary*"), "Pre-primary"))</f>
        <v>Pre-primary</v>
      </c>
      <c r="G28" s="284" t="str">
        <f>IF(AND(G30="-",G31="-",G32="-"), "Primary",IF(G30="-",IF(AND(ISERROR(Estimates!F88),ISNUMBER(G32)),"Primary*^", "Primary*"), "Primary"))</f>
        <v>Primary*</v>
      </c>
      <c r="H28" s="284" t="str">
        <f>IF(AND(H30="-",H31="-",H32="-"), "Secondary",IF(H30="-",IF(AND(ISERROR(Estimates!F105),ISNUMBER(H32)),"Secondary*^", "Secondary*"), "Secondary"))</f>
        <v>Secondary</v>
      </c>
      <c r="I28" s="548"/>
      <c r="J28" s="284" t="str">
        <f>IF(AND(J30="-",J31="-",J32="-"), "National",IF(J30="-",IF(AND(ISERROR(Estimates!K20),ISNUMBER(J32)),"National*^", "National*"), "National"))</f>
        <v>National</v>
      </c>
      <c r="K28" s="284" t="str">
        <f>IF(AND(K30="-",K31="-",K32="-"), "Urban",IF(K30="-",IF(AND(ISERROR(Estimates!K37),ISNUMBER(K32)),"Urban*^", "Urban*"), "Urban"))</f>
        <v>Urban</v>
      </c>
      <c r="L28" s="284" t="str">
        <f>IF(AND(L30="-",L31="-",L32="-"), "Rural",IF(L30="-",IF(AND(ISERROR(Estimates!K54),ISNUMBER(L32)),"Rural*^", "Rural*"), "Rural"))</f>
        <v>Rural</v>
      </c>
      <c r="M28" s="284" t="str">
        <f>IF(AND(M30="-",M31="-",M32="-"), "Pre-primary",IF(M30="-",IF(AND(ISERROR(Estimates!K71),ISNUMBER(M32)),"Pre-primary*^", "Pre-primary*"), "Pre-primary"))</f>
        <v>Pre-primary</v>
      </c>
      <c r="N28" s="284" t="str">
        <f>IF(AND(N30="-",N31="-",N32="-"), "Primary",IF(N30="-",IF(AND(ISERROR(Estimates!K88),ISNUMBER(N32)),"Primary*^", "Primary*"), "Primary"))</f>
        <v>Primary</v>
      </c>
      <c r="O28" s="284" t="str">
        <f>IF(AND(O30="-",O31="-",O32="-"), "Secondary",IF(O30="-",IF(AND(ISERROR(Estimates!K105),ISNUMBER(O32)),"Secondary*^", "Secondary*"), "Secondary"))</f>
        <v>Secondary</v>
      </c>
      <c r="P28" s="550"/>
      <c r="Q28" s="284" t="str">
        <f>IF(AND(Q30="-",Q31="-",Q32="-"), "National",IF(Q30="-",IF(AND(ISERROR(Estimates!P20),ISNUMBER(Q32)),"National*^", "National*"), "National"))</f>
        <v>National</v>
      </c>
      <c r="R28" s="284" t="str">
        <f>IF(AND(R30="-",R31="-",R32="-"), "Urban",IF(R30="-",IF(AND(ISERROR(Estimates!P37),ISNUMBER(R32)),"Urban*^", "Urban*"), "Urban"))</f>
        <v>Urban</v>
      </c>
      <c r="S28" s="284" t="str">
        <f>IF(AND(S30="-",S31="-",S32="-"), "Rural",IF(S30="-",IF(AND(ISERROR(Estimates!P54),ISNUMBER(S32)),"Rural*^", "Rural*"), "Rural"))</f>
        <v>Rural</v>
      </c>
      <c r="T28" s="284" t="str">
        <f>IF(AND(T30="-",T31="-",T32="-"), "Pre-primary",IF(T30="-",IF(AND(ISERROR(Estimates!P71),ISNUMBER(T32)),"Pre-primary*^", "Pre-primary*"), "Pre-primary"))</f>
        <v>Pre-primary</v>
      </c>
      <c r="U28" s="284" t="str">
        <f>IF(AND(U30="-",U31="-",U32="-"), "Primary",IF(U30="-",IF(AND(ISERROR(Estimates!P88),ISNUMBER(U32)),"Primary*^", "Primary*"), "Primary"))</f>
        <v>Primary</v>
      </c>
      <c r="V28" s="28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5"/>
      <c r="C29" s="286">
        <f>IF(ISNUMBER(Regressions!B4), Regressions!B4, "-")</f>
        <v>2016</v>
      </c>
      <c r="D29" s="284">
        <f>C29</f>
        <v>2016</v>
      </c>
      <c r="E29" s="284">
        <f>D29</f>
        <v>2016</v>
      </c>
      <c r="F29" s="284">
        <f>E29</f>
        <v>2016</v>
      </c>
      <c r="G29" s="284">
        <f>F29</f>
        <v>2016</v>
      </c>
      <c r="H29" s="284">
        <f>G29</f>
        <v>2016</v>
      </c>
      <c r="I29" s="548"/>
      <c r="J29" s="286">
        <f>IF(ISNUMBER(Regressions!K4), Regressions!K4, "-")</f>
        <v>2016</v>
      </c>
      <c r="K29" s="284">
        <f>J29</f>
        <v>2016</v>
      </c>
      <c r="L29" s="284">
        <f>J29</f>
        <v>2016</v>
      </c>
      <c r="M29" s="284">
        <f>K29</f>
        <v>2016</v>
      </c>
      <c r="N29" s="284">
        <f>L29</f>
        <v>2016</v>
      </c>
      <c r="O29" s="284">
        <f>M29</f>
        <v>2016</v>
      </c>
      <c r="P29" s="550"/>
      <c r="Q29" s="286">
        <f>IF(ISNUMBER(Regressions!T4), Regressions!T4, "-")</f>
        <v>2016</v>
      </c>
      <c r="R29" s="286">
        <f>Q29</f>
        <v>2016</v>
      </c>
      <c r="S29" s="286">
        <f>R29</f>
        <v>2016</v>
      </c>
      <c r="T29" s="286">
        <f>S29</f>
        <v>2016</v>
      </c>
      <c r="U29" s="286">
        <f>T29</f>
        <v>2016</v>
      </c>
      <c r="V29" s="287">
        <f>U29</f>
        <v>2016</v>
      </c>
      <c r="AM29" s="38"/>
      <c r="AN29" s="38"/>
      <c r="AO29" s="38"/>
      <c r="AP29" s="38"/>
      <c r="AQ29" s="38"/>
      <c r="AR29" s="38"/>
      <c r="AS29" s="38"/>
      <c r="AT29" s="38"/>
      <c r="AU29" s="38"/>
    </row>
    <row r="30" x14ac:dyDescent="0.2">
      <c r="B30" s="295" t="s">
        <v>175</v>
      </c>
      <c r="C30" s="296" t="str">
        <f>IF(ISNUMBER(Regressions!C4), Regressions!C4, "-")</f>
        <v>-</v>
      </c>
      <c r="D30" s="297" t="str">
        <f>IF(ISNUMBER(Regressions!D4), Regressions!D4, "-")</f>
        <v>-</v>
      </c>
      <c r="E30" s="297" t="str">
        <f>IF(ISNUMBER(Regressions!E4), Regressions!E4, "-")</f>
        <v>-</v>
      </c>
      <c r="F30" s="297" t="str">
        <f>IF(ISNUMBER(Regressions!F4), Regressions!F4, "-")</f>
        <v>-</v>
      </c>
      <c r="G30" s="297" t="str">
        <f>IF(ISNUMBER(Regressions!G4), Regressions!G4, "-")</f>
        <v>-</v>
      </c>
      <c r="H30" s="297" t="str">
        <f>IF(ISNUMBER(Regressions!H4), Regressions!H4, "-")</f>
        <v>-</v>
      </c>
      <c r="I30" s="300" t="s">
        <v>175</v>
      </c>
      <c r="J30" s="301">
        <f>IF(ISNUMBER(Regressions!L4), Regressions!L4, "-")</f>
        <v>89.548022599999996</v>
      </c>
      <c r="K30" s="302">
        <f>IF(ISNUMBER(Regressions!M4), Regressions!M4, "-")</f>
        <v>95.555555560000002</v>
      </c>
      <c r="L30" s="302">
        <f>IF(ISNUMBER(Regressions!N4), Regressions!N4, "-")</f>
        <v>79.069767440000007</v>
      </c>
      <c r="M30" s="302" t="str">
        <f>IF(ISNUMBER(Regressions!O4), Regressions!O4, "-")</f>
        <v>-</v>
      </c>
      <c r="N30" s="302">
        <f>IF(ISNUMBER(Regressions!P4), Regressions!P4, "-")</f>
        <v>89.548022599999996</v>
      </c>
      <c r="O30" s="302" t="str">
        <f>IF(ISNUMBER(Regressions!Q4), Regressions!Q4, "-")</f>
        <v>-</v>
      </c>
      <c r="P30" s="305" t="s">
        <v>175</v>
      </c>
      <c r="Q30" s="306" t="str">
        <f>IF(ISNUMBER(Regressions!U4), Regressions!U4, "-")</f>
        <v>-</v>
      </c>
      <c r="R30" s="307" t="str">
        <f>IF(ISNUMBER(Regressions!V4), Regressions!V4, "-")</f>
        <v>-</v>
      </c>
      <c r="S30" s="307" t="str">
        <f>IF(ISNUMBER(Regressions!W4), Regressions!W4, "-")</f>
        <v>-</v>
      </c>
      <c r="T30" s="307" t="str">
        <f>IF(ISNUMBER(Regressions!X4), Regressions!X4, "-")</f>
        <v>-</v>
      </c>
      <c r="U30" s="307" t="str">
        <f>IF(ISNUMBER(Regressions!Y4), Regressions!Y4, "-")</f>
        <v>-</v>
      </c>
      <c r="V30" s="308" t="str">
        <f>IF(ISNUMBER(Regressions!Z4), Regressions!Z4, "-")</f>
        <v>-</v>
      </c>
      <c r="AM30" s="38"/>
      <c r="AN30" s="38"/>
      <c r="AO30" s="38"/>
      <c r="AP30" s="38"/>
      <c r="AQ30" s="38"/>
      <c r="AR30" s="38"/>
      <c r="AS30" s="38"/>
      <c r="AT30" s="38"/>
      <c r="AU30" s="38"/>
    </row>
    <row r="31" x14ac:dyDescent="0.2">
      <c r="B31" s="293" t="s">
        <v>176</v>
      </c>
      <c r="C31" s="288">
        <f>IF(ISNUMBER(Regressions!C5),Regressions!C5,"-")</f>
        <v>89.845641650000005</v>
      </c>
      <c r="D31" s="288">
        <f>IF(ISNUMBER(Regressions!D5),Regressions!D5,"-")</f>
        <v>89.657142859999993</v>
      </c>
      <c r="E31" s="288">
        <f>IF(ISNUMBER(Regressions!E5),Regressions!E5,"-")</f>
        <v>88.372093019999994</v>
      </c>
      <c r="F31" s="288" t="str">
        <f>IF(ISNUMBER(Regressions!F5),Regressions!F5,"-")</f>
        <v>-</v>
      </c>
      <c r="G31" s="288">
        <f>IF(ISNUMBER(Regressions!G5),Regressions!G5,"-")</f>
        <v>89.845641650000005</v>
      </c>
      <c r="H31" s="288" t="str">
        <f>IF(ISNUMBER(Regressions!H5),Regressions!H5,"-")</f>
        <v>-</v>
      </c>
      <c r="I31" s="298" t="s">
        <v>176</v>
      </c>
      <c r="J31" s="288" t="str">
        <f>IF(ISNUMBER(Regressions!L5),Regressions!L5,"-")</f>
        <v>-</v>
      </c>
      <c r="K31" s="288" t="str">
        <f>IF(ISNUMBER(Regressions!M5),Regressions!M5,"-")</f>
        <v>-</v>
      </c>
      <c r="L31" s="288" t="str">
        <f>IF(ISNUMBER(Regressions!N5),Regressions!N5,"-")</f>
        <v>-</v>
      </c>
      <c r="M31" s="288" t="str">
        <f>IF(ISNUMBER(Regressions!O5),Regressions!O5,"-")</f>
        <v>-</v>
      </c>
      <c r="N31" s="288" t="str">
        <f>IF(ISNUMBER(Regressions!P5),Regressions!P5,"-")</f>
        <v>-</v>
      </c>
      <c r="O31" s="288" t="str">
        <f>IF(ISNUMBER(Regressions!Q5),Regressions!Q5,"-")</f>
        <v>-</v>
      </c>
      <c r="P31" s="303" t="s">
        <v>176</v>
      </c>
      <c r="Q31" s="288" t="str">
        <f>IF(ISNUMBER(Regressions!U5),Regressions!U5,"-")</f>
        <v>-</v>
      </c>
      <c r="R31" s="288" t="str">
        <f>IF(ISNUMBER(Regressions!V5),Regressions!V5,"-")</f>
        <v>-</v>
      </c>
      <c r="S31" s="288" t="str">
        <f>IF(ISNUMBER(Regressions!W5),Regressions!W5,"-")</f>
        <v>-</v>
      </c>
      <c r="T31" s="288" t="str">
        <f>IF(ISNUMBER(Regressions!X5),Regressions!X5,"-")</f>
        <v>-</v>
      </c>
      <c r="U31" s="288" t="str">
        <f>IF(ISNUMBER(Regressions!Y5),Regressions!Y5,"-")</f>
        <v>-</v>
      </c>
      <c r="V31" s="289" t="str">
        <f>IF(ISNUMBER(Regressions!Z5),Regressions!Z5,"-")</f>
        <v>-</v>
      </c>
      <c r="AM31" s="38"/>
      <c r="AN31" s="38"/>
      <c r="AO31" s="38"/>
      <c r="AP31" s="38"/>
      <c r="AQ31" s="38"/>
      <c r="AR31" s="38"/>
      <c r="AS31" s="38"/>
      <c r="AT31" s="38"/>
      <c r="AU31" s="38"/>
    </row>
    <row r="32" ht="15.75" thickBot="true" x14ac:dyDescent="0.25">
      <c r="B32" s="294" t="s">
        <v>174</v>
      </c>
      <c r="C32" s="290">
        <f>IF(ISNUMBER(Regressions!C6), Regressions!C6, "-")</f>
        <v>10.154358350000001</v>
      </c>
      <c r="D32" s="290">
        <f>IF(ISNUMBER(Regressions!D6), Regressions!D6, "-")</f>
        <v>10.34285714</v>
      </c>
      <c r="E32" s="290">
        <f>IF(ISNUMBER(Regressions!E6), Regressions!E6, "-")</f>
        <v>11.627906980000001</v>
      </c>
      <c r="F32" s="290" t="str">
        <f>IF(ISNUMBER(Regressions!F6), Regressions!F6, "-")</f>
        <v>-</v>
      </c>
      <c r="G32" s="290">
        <f>IF(ISNUMBER(Regressions!G6), Regressions!G6, "-")</f>
        <v>10.154358350000001</v>
      </c>
      <c r="H32" s="290" t="str">
        <f>IF(ISNUMBER(Regressions!H6), Regressions!H6, "-")</f>
        <v>-</v>
      </c>
      <c r="I32" s="299" t="s">
        <v>174</v>
      </c>
      <c r="J32" s="290" t="str">
        <f>IF(ISNUMBER(Regressions!L6), Regressions!L6, "-")</f>
        <v>-</v>
      </c>
      <c r="K32" s="290" t="str">
        <f>IF(ISNUMBER(Regressions!M6), Regressions!M6, "-")</f>
        <v>-</v>
      </c>
      <c r="L32" s="290" t="str">
        <f>IF(ISNUMBER(Regressions!N6), Regressions!N6, "-")</f>
        <v>-</v>
      </c>
      <c r="M32" s="290" t="str">
        <f>IF(ISNUMBER(Regressions!O6), Regressions!O6, "-")</f>
        <v>-</v>
      </c>
      <c r="N32" s="290" t="str">
        <f>IF(ISNUMBER(Regressions!P6), Regressions!P6, "-")</f>
        <v>-</v>
      </c>
      <c r="O32" s="290" t="str">
        <f>IF(ISNUMBER(Regressions!Q6), Regressions!Q6, "-")</f>
        <v>-</v>
      </c>
      <c r="P32" s="304" t="s">
        <v>174</v>
      </c>
      <c r="Q32" s="290" t="str">
        <f>IF(ISNUMBER(Regressions!U6), Regressions!U6, "-")</f>
        <v>-</v>
      </c>
      <c r="R32" s="290" t="str">
        <f>IF(ISNUMBER(Regressions!V6), Regressions!V6, "-")</f>
        <v>-</v>
      </c>
      <c r="S32" s="290" t="str">
        <f>IF(ISNUMBER(Regressions!W6), Regressions!W6, "-")</f>
        <v>-</v>
      </c>
      <c r="T32" s="290" t="str">
        <f>IF(ISNUMBER(Regressions!X6), Regressions!X6, "-")</f>
        <v>-</v>
      </c>
      <c r="U32" s="290" t="str">
        <f>IF(ISNUMBER(Regressions!Y6), Regressions!Y6, "-")</f>
        <v>-</v>
      </c>
      <c r="V32" s="291"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65.625</v>
      </c>
      <c r="F6" s="58" t="e">
        <f>+IF(AND(ISNUMBER('Water Data'!C10),'Data Summary'!BU6="Yes"),'Water Data'!C10,NA())</f>
        <v>#N/A</v>
      </c>
      <c r="G6" s="58" t="e">
        <f>+IF(AND(ISNUMBER('Water Data'!D5),'Data Summary'!BV6="Yes"),100-'Water Data'!D5,NA())</f>
        <v>#N/A</v>
      </c>
      <c r="H6" s="58">
        <f>+IF(AND(ISNUMBER('Water Data'!D7),'Data Summary'!BW6="Yes"),'Water Data'!D7,NA())</f>
        <v>78.2</v>
      </c>
      <c r="I6" s="58" t="e">
        <f>+IF(AND(ISNUMBER('Water Data'!D10),'Data Summary'!BX6="Yes"),'Water Data'!D10,NA())</f>
        <v>#N/A</v>
      </c>
      <c r="J6" s="58" t="e">
        <f>+IF(AND(ISNUMBER('Water Data'!E5),'Data Summary'!BY6="Yes"),100-'Water Data'!E5,NA())</f>
        <v>#N/A</v>
      </c>
      <c r="K6" s="58">
        <f>+IF(AND(ISNUMBER('Water Data'!E7),'Data Summary'!BZ6="Yes"),'Water Data'!E7,NA())</f>
        <v>50</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65.625</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84.463276836158201</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87.1111111111111</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79.84496124031007</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84.463276836158201</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89.548022598870062</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89.548022598870062</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95.555555555555557</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95.555555555555557</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79.069767441860463</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79.069767441860463</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89.548022598870062</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89.548022598870062</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4" t="s">
        <v>203</v>
      </c>
      <c r="B1" s="555"/>
      <c r="C1" s="555"/>
      <c r="D1" s="555"/>
      <c r="E1" s="556" t="s">
        <v>53</v>
      </c>
      <c r="F1" s="557"/>
      <c r="G1" s="557"/>
      <c r="H1" s="557"/>
      <c r="I1" s="558"/>
      <c r="J1" s="559" t="s">
        <v>10</v>
      </c>
      <c r="K1" s="559"/>
      <c r="L1" s="559"/>
      <c r="M1" s="559"/>
      <c r="N1" s="559"/>
      <c r="O1" s="551" t="s">
        <v>11</v>
      </c>
      <c r="P1" s="552"/>
      <c r="Q1" s="552"/>
      <c r="R1" s="552"/>
      <c r="S1" s="553"/>
    </row>
    <row r="2" x14ac:dyDescent="0.2">
      <c r="A2" s="555"/>
      <c r="B2" s="555"/>
      <c r="C2" s="555"/>
      <c r="D2" s="555"/>
      <c r="E2" s="379"/>
      <c r="F2" s="380"/>
      <c r="G2" s="381"/>
      <c r="H2" s="382"/>
      <c r="I2" s="383"/>
      <c r="J2" s="384"/>
      <c r="K2" s="380"/>
      <c r="L2" s="385"/>
      <c r="M2" s="382"/>
      <c r="N2" s="386"/>
      <c r="O2" s="379"/>
      <c r="P2" s="380"/>
      <c r="Q2" s="387"/>
      <c r="R2" s="382"/>
      <c r="S2" s="383"/>
    </row>
    <row r="3" ht="81" customHeight="true" x14ac:dyDescent="0.2">
      <c r="A3" s="414" t="s">
        <v>9</v>
      </c>
      <c r="B3" s="415" t="s">
        <v>4</v>
      </c>
      <c r="C3" s="418" t="s">
        <v>8</v>
      </c>
      <c r="D3" s="416" t="s">
        <v>218</v>
      </c>
      <c r="E3" s="388" t="s">
        <v>25</v>
      </c>
      <c r="F3" s="389" t="s">
        <v>19</v>
      </c>
      <c r="G3" s="390" t="s">
        <v>204</v>
      </c>
      <c r="H3" s="391" t="s">
        <v>213</v>
      </c>
      <c r="I3" s="392" t="s">
        <v>37</v>
      </c>
      <c r="J3" s="393" t="s">
        <v>25</v>
      </c>
      <c r="K3" s="394" t="s">
        <v>19</v>
      </c>
      <c r="L3" s="395" t="s">
        <v>205</v>
      </c>
      <c r="M3" s="391" t="s">
        <v>213</v>
      </c>
      <c r="N3" s="396" t="s">
        <v>37</v>
      </c>
      <c r="O3" s="388" t="s">
        <v>25</v>
      </c>
      <c r="P3" s="389" t="s">
        <v>160</v>
      </c>
      <c r="Q3" s="397" t="s">
        <v>206</v>
      </c>
      <c r="R3" s="391" t="s">
        <v>213</v>
      </c>
      <c r="S3" s="392" t="s">
        <v>37</v>
      </c>
    </row>
    <row r="4" x14ac:dyDescent="0.2">
      <c r="A4" s="239" t="str">
        <f>IF(ISBLANK(Regressions!A14), " ", Regressions!A14)</f>
        <v>Dominican Republic</v>
      </c>
      <c r="B4" s="234">
        <f>IF(ISBLANK(Regressions!B14), " ", Regressions!B14)</f>
        <v>2000</v>
      </c>
      <c r="C4" s="417" t="str">
        <f>IF(ISBLANK(Regressions!C14), " ", Regressions!C14)</f>
        <v>National</v>
      </c>
      <c r="D4" s="241">
        <f>IF(ISBLANK(Regressions!D14), " ", Regressions!D14)</f>
        <v>2919812</v>
      </c>
      <c r="E4" s="398" t="e">
        <f>IF(ISNUMBER(Regressions!E14),ROUND(Regressions!E14, 1), NA())</f>
        <v>#N/A</v>
      </c>
      <c r="F4" s="309">
        <f>IF(ISNUMBER(Regressions!F14),ROUND(Regressions!F14, 1), NA())</f>
        <v>60.2</v>
      </c>
      <c r="G4" s="399" t="e">
        <f>IF(ISNUMBER(Regressions!G14),ROUND(Regressions!G14, 1), NA())</f>
        <v>#N/A</v>
      </c>
      <c r="H4" s="400">
        <f>IF(ISNUMBER(Regressions!H14),ROUND(Regressions!H14, 1), NA())</f>
        <v>60.2</v>
      </c>
      <c r="I4" s="401">
        <f>IF(ISNUMBER(Regressions!I14),ROUND(Regressions!I14, 1), NA())</f>
        <v>39.799999999999997</v>
      </c>
      <c r="J4" s="402" t="e">
        <f>IF(ISNUMBER(Regressions!J14),ROUND(Regressions!J14, 1), NA())</f>
        <v>#N/A</v>
      </c>
      <c r="K4" s="309" t="e">
        <f>IF(ISNUMBER(Regressions!K14),ROUND(Regressions!K14, 1), NA())</f>
        <v>#N/A</v>
      </c>
      <c r="L4" s="403" t="e">
        <f>IF(ISNUMBER(Regressions!L14),ROUND(Regressions!L14, 1), NA())</f>
        <v>#N/A</v>
      </c>
      <c r="M4" s="400" t="e">
        <f>IF(ISNUMBER(Regressions!M14),ROUND(Regressions!M14, 1), NA())</f>
        <v>#N/A</v>
      </c>
      <c r="N4" s="404" t="e">
        <f>IF(ISNUMBER(Regressions!N14),ROUND(Regressions!N14, 1), NA())</f>
        <v>#N/A</v>
      </c>
      <c r="O4" s="398" t="e">
        <f>IF(ISNUMBER(Regressions!O14),ROUND(Regressions!O14, 1), NA())</f>
        <v>#N/A</v>
      </c>
      <c r="P4" s="309" t="e">
        <f>IF(ISNUMBER(Regressions!P14),ROUND(Regressions!P14, 1), NA())</f>
        <v>#N/A</v>
      </c>
      <c r="Q4" s="405" t="e">
        <f>IF(ISNUMBER(Regressions!Q14),ROUND(Regressions!Q14, 1), NA())</f>
        <v>#N/A</v>
      </c>
      <c r="R4" s="400" t="e">
        <f>IF(ISNUMBER(Regressions!R14),ROUND(Regressions!R14, 1), NA())</f>
        <v>#N/A</v>
      </c>
      <c r="S4" s="401" t="e">
        <f>IF(ISNUMBER(Regressions!S14),ROUND(Regressions!S14, 1), NA())</f>
        <v>#N/A</v>
      </c>
    </row>
    <row r="5" x14ac:dyDescent="0.2">
      <c r="A5" s="239" t="str">
        <f>IF(ISBLANK(Regressions!A15), " ", Regressions!A15)</f>
        <v>Dominican Republic</v>
      </c>
      <c r="B5" s="234">
        <f>IF(ISBLANK(Regressions!B15), " ", Regressions!B15)</f>
        <v>2001</v>
      </c>
      <c r="C5" s="237" t="str">
        <f>IF(ISBLANK(Regressions!C15), " ", Regressions!C15)</f>
        <v>National</v>
      </c>
      <c r="D5" s="241">
        <f>IF(ISBLANK(Regressions!D15), " ", Regressions!D15)</f>
        <v>2940908</v>
      </c>
      <c r="E5" s="398" t="e">
        <f>IF(ISNUMBER(Regressions!E15),ROUND(Regressions!E15, 1), NA())</f>
        <v>#N/A</v>
      </c>
      <c r="F5" s="309">
        <f>IF(ISNUMBER(Regressions!F15),ROUND(Regressions!F15, 1), NA())</f>
        <v>60.2</v>
      </c>
      <c r="G5" s="399" t="e">
        <f>IF(ISNUMBER(Regressions!G15),ROUND(Regressions!G15, 1), NA())</f>
        <v>#N/A</v>
      </c>
      <c r="H5" s="400">
        <f>IF(ISNUMBER(Regressions!H15),ROUND(Regressions!H15, 1), NA())</f>
        <v>60.2</v>
      </c>
      <c r="I5" s="401">
        <f>IF(ISNUMBER(Regressions!I15),ROUND(Regressions!I15, 1), NA())</f>
        <v>39.799999999999997</v>
      </c>
      <c r="J5" s="402" t="e">
        <f>IF(ISNUMBER(Regressions!J15),ROUND(Regressions!J15, 1), NA())</f>
        <v>#N/A</v>
      </c>
      <c r="K5" s="309" t="e">
        <f>IF(ISNUMBER(Regressions!K15),ROUND(Regressions!K15, 1), NA())</f>
        <v>#N/A</v>
      </c>
      <c r="L5" s="403" t="e">
        <f>IF(ISNUMBER(Regressions!L15),ROUND(Regressions!L15, 1), NA())</f>
        <v>#N/A</v>
      </c>
      <c r="M5" s="400" t="e">
        <f>IF(ISNUMBER(Regressions!M15),ROUND(Regressions!M15, 1), NA())</f>
        <v>#N/A</v>
      </c>
      <c r="N5" s="404" t="e">
        <f>IF(ISNUMBER(Regressions!N15),ROUND(Regressions!N15, 1), NA())</f>
        <v>#N/A</v>
      </c>
      <c r="O5" s="398" t="e">
        <f>IF(ISNUMBER(Regressions!O15),ROUND(Regressions!O15, 1), NA())</f>
        <v>#N/A</v>
      </c>
      <c r="P5" s="309" t="e">
        <f>IF(ISNUMBER(Regressions!P15),ROUND(Regressions!P15, 1), NA())</f>
        <v>#N/A</v>
      </c>
      <c r="Q5" s="405" t="e">
        <f>IF(ISNUMBER(Regressions!Q15),ROUND(Regressions!Q15, 1), NA())</f>
        <v>#N/A</v>
      </c>
      <c r="R5" s="400" t="e">
        <f>IF(ISNUMBER(Regressions!R15),ROUND(Regressions!R15, 1), NA())</f>
        <v>#N/A</v>
      </c>
      <c r="S5" s="401" t="e">
        <f>IF(ISNUMBER(Regressions!S15),ROUND(Regressions!S15, 1), NA())</f>
        <v>#N/A</v>
      </c>
      <c r="T5" s="117"/>
      <c r="U5" s="117"/>
      <c r="V5" s="117"/>
      <c r="W5" s="117"/>
      <c r="X5" s="117"/>
      <c r="Y5" s="117"/>
      <c r="Z5" s="117"/>
      <c r="AA5" s="117"/>
    </row>
    <row r="6" x14ac:dyDescent="0.2">
      <c r="A6" s="239" t="str">
        <f>IF(ISBLANK(Regressions!A16), " ", Regressions!A16)</f>
        <v>Dominican Republic</v>
      </c>
      <c r="B6" s="234">
        <f>IF(ISBLANK(Regressions!B16), " ", Regressions!B16)</f>
        <v>2002</v>
      </c>
      <c r="C6" s="237" t="str">
        <f>IF(ISBLANK(Regressions!C16), " ", Regressions!C16)</f>
        <v>National</v>
      </c>
      <c r="D6" s="241">
        <f>IF(ISBLANK(Regressions!D16), " ", Regressions!D16)</f>
        <v>2956188</v>
      </c>
      <c r="E6" s="398" t="e">
        <f>IF(ISNUMBER(Regressions!E16),ROUND(Regressions!E16, 1), NA())</f>
        <v>#N/A</v>
      </c>
      <c r="F6" s="309">
        <f>IF(ISNUMBER(Regressions!F16),ROUND(Regressions!F16, 1), NA())</f>
        <v>60.2</v>
      </c>
      <c r="G6" s="399" t="e">
        <f>IF(ISNUMBER(Regressions!G16),ROUND(Regressions!G16, 1), NA())</f>
        <v>#N/A</v>
      </c>
      <c r="H6" s="400">
        <f>IF(ISNUMBER(Regressions!H16),ROUND(Regressions!H16, 1), NA())</f>
        <v>60.2</v>
      </c>
      <c r="I6" s="401">
        <f>IF(ISNUMBER(Regressions!I16),ROUND(Regressions!I16, 1), NA())</f>
        <v>39.799999999999997</v>
      </c>
      <c r="J6" s="402" t="e">
        <f>IF(ISNUMBER(Regressions!J16),ROUND(Regressions!J16, 1), NA())</f>
        <v>#N/A</v>
      </c>
      <c r="K6" s="309" t="e">
        <f>IF(ISNUMBER(Regressions!K16),ROUND(Regressions!K16, 1), NA())</f>
        <v>#N/A</v>
      </c>
      <c r="L6" s="403" t="e">
        <f>IF(ISNUMBER(Regressions!L16),ROUND(Regressions!L16, 1), NA())</f>
        <v>#N/A</v>
      </c>
      <c r="M6" s="400" t="e">
        <f>IF(ISNUMBER(Regressions!M16),ROUND(Regressions!M16, 1), NA())</f>
        <v>#N/A</v>
      </c>
      <c r="N6" s="404" t="e">
        <f>IF(ISNUMBER(Regressions!N16),ROUND(Regressions!N16, 1), NA())</f>
        <v>#N/A</v>
      </c>
      <c r="O6" s="398" t="e">
        <f>IF(ISNUMBER(Regressions!O16),ROUND(Regressions!O16, 1), NA())</f>
        <v>#N/A</v>
      </c>
      <c r="P6" s="309" t="e">
        <f>IF(ISNUMBER(Regressions!P16),ROUND(Regressions!P16, 1), NA())</f>
        <v>#N/A</v>
      </c>
      <c r="Q6" s="405" t="e">
        <f>IF(ISNUMBER(Regressions!Q16),ROUND(Regressions!Q16, 1), NA())</f>
        <v>#N/A</v>
      </c>
      <c r="R6" s="400" t="e">
        <f>IF(ISNUMBER(Regressions!R16),ROUND(Regressions!R16, 1), NA())</f>
        <v>#N/A</v>
      </c>
      <c r="S6" s="401" t="e">
        <f>IF(ISNUMBER(Regressions!S16),ROUND(Regressions!S16, 1), NA())</f>
        <v>#N/A</v>
      </c>
      <c r="T6" s="117"/>
      <c r="U6" s="117"/>
      <c r="V6" s="117"/>
      <c r="W6" s="117"/>
      <c r="X6" s="117"/>
      <c r="Y6" s="117"/>
      <c r="Z6" s="117"/>
      <c r="AA6" s="117"/>
    </row>
    <row r="7" x14ac:dyDescent="0.2">
      <c r="A7" s="239" t="str">
        <f>IF(ISBLANK(Regressions!A17), " ", Regressions!A17)</f>
        <v>Dominican Republic</v>
      </c>
      <c r="B7" s="234">
        <f>IF(ISBLANK(Regressions!B17), " ", Regressions!B17)</f>
        <v>2003</v>
      </c>
      <c r="C7" s="237" t="str">
        <f>IF(ISBLANK(Regressions!C17), " ", Regressions!C17)</f>
        <v>National</v>
      </c>
      <c r="D7" s="241">
        <f>IF(ISBLANK(Regressions!D17), " ", Regressions!D17)</f>
        <v>2966726</v>
      </c>
      <c r="E7" s="398" t="e">
        <f>IF(ISNUMBER(Regressions!E17),ROUND(Regressions!E17, 1), NA())</f>
        <v>#N/A</v>
      </c>
      <c r="F7" s="309">
        <f>IF(ISNUMBER(Regressions!F17),ROUND(Regressions!F17, 1), NA())</f>
        <v>60.2</v>
      </c>
      <c r="G7" s="399" t="e">
        <f>IF(ISNUMBER(Regressions!G17),ROUND(Regressions!G17, 1), NA())</f>
        <v>#N/A</v>
      </c>
      <c r="H7" s="400">
        <f>IF(ISNUMBER(Regressions!H17),ROUND(Regressions!H17, 1), NA())</f>
        <v>60.2</v>
      </c>
      <c r="I7" s="401">
        <f>IF(ISNUMBER(Regressions!I17),ROUND(Regressions!I17, 1), NA())</f>
        <v>39.799999999999997</v>
      </c>
      <c r="J7" s="402" t="e">
        <f>IF(ISNUMBER(Regressions!J17),ROUND(Regressions!J17, 1), NA())</f>
        <v>#N/A</v>
      </c>
      <c r="K7" s="309" t="e">
        <f>IF(ISNUMBER(Regressions!K17),ROUND(Regressions!K17, 1), NA())</f>
        <v>#N/A</v>
      </c>
      <c r="L7" s="403" t="e">
        <f>IF(ISNUMBER(Regressions!L17),ROUND(Regressions!L17, 1), NA())</f>
        <v>#N/A</v>
      </c>
      <c r="M7" s="400" t="e">
        <f>IF(ISNUMBER(Regressions!M17),ROUND(Regressions!M17, 1), NA())</f>
        <v>#N/A</v>
      </c>
      <c r="N7" s="404" t="e">
        <f>IF(ISNUMBER(Regressions!N17),ROUND(Regressions!N17, 1), NA())</f>
        <v>#N/A</v>
      </c>
      <c r="O7" s="398" t="e">
        <f>IF(ISNUMBER(Regressions!O17),ROUND(Regressions!O17, 1), NA())</f>
        <v>#N/A</v>
      </c>
      <c r="P7" s="309" t="e">
        <f>IF(ISNUMBER(Regressions!P17),ROUND(Regressions!P17, 1), NA())</f>
        <v>#N/A</v>
      </c>
      <c r="Q7" s="405" t="e">
        <f>IF(ISNUMBER(Regressions!Q17),ROUND(Regressions!Q17, 1), NA())</f>
        <v>#N/A</v>
      </c>
      <c r="R7" s="400" t="e">
        <f>IF(ISNUMBER(Regressions!R17),ROUND(Regressions!R17, 1), NA())</f>
        <v>#N/A</v>
      </c>
      <c r="S7" s="401" t="e">
        <f>IF(ISNUMBER(Regressions!S17),ROUND(Regressions!S17, 1), NA())</f>
        <v>#N/A</v>
      </c>
      <c r="T7" s="117"/>
      <c r="U7" s="117"/>
      <c r="V7" s="117"/>
      <c r="W7" s="117"/>
      <c r="X7" s="117"/>
      <c r="Y7" s="117"/>
      <c r="Z7" s="117"/>
      <c r="AA7" s="117"/>
    </row>
    <row r="8" x14ac:dyDescent="0.2">
      <c r="A8" s="239" t="str">
        <f>IF(ISBLANK(Regressions!A18), " ", Regressions!A18)</f>
        <v>Dominican Republic</v>
      </c>
      <c r="B8" s="234">
        <f>IF(ISBLANK(Regressions!B18), " ", Regressions!B18)</f>
        <v>2004</v>
      </c>
      <c r="C8" s="237" t="str">
        <f>IF(ISBLANK(Regressions!C18), " ", Regressions!C18)</f>
        <v>National</v>
      </c>
      <c r="D8" s="241">
        <f>IF(ISBLANK(Regressions!D18), " ", Regressions!D18)</f>
        <v>2975156</v>
      </c>
      <c r="E8" s="398" t="e">
        <f>IF(ISNUMBER(Regressions!E18),ROUND(Regressions!E18, 1), NA())</f>
        <v>#N/A</v>
      </c>
      <c r="F8" s="309">
        <f>IF(ISNUMBER(Regressions!F18),ROUND(Regressions!F18, 1), NA())</f>
        <v>60.2</v>
      </c>
      <c r="G8" s="399" t="e">
        <f>IF(ISNUMBER(Regressions!G18),ROUND(Regressions!G18, 1), NA())</f>
        <v>#N/A</v>
      </c>
      <c r="H8" s="400">
        <f>IF(ISNUMBER(Regressions!H18),ROUND(Regressions!H18, 1), NA())</f>
        <v>60.2</v>
      </c>
      <c r="I8" s="401">
        <f>IF(ISNUMBER(Regressions!I18),ROUND(Regressions!I18, 1), NA())</f>
        <v>39.799999999999997</v>
      </c>
      <c r="J8" s="402" t="e">
        <f>IF(ISNUMBER(Regressions!J18),ROUND(Regressions!J18, 1), NA())</f>
        <v>#N/A</v>
      </c>
      <c r="K8" s="309" t="e">
        <f>IF(ISNUMBER(Regressions!K18),ROUND(Regressions!K18, 1), NA())</f>
        <v>#N/A</v>
      </c>
      <c r="L8" s="403" t="e">
        <f>IF(ISNUMBER(Regressions!L18),ROUND(Regressions!L18, 1), NA())</f>
        <v>#N/A</v>
      </c>
      <c r="M8" s="400" t="e">
        <f>IF(ISNUMBER(Regressions!M18),ROUND(Regressions!M18, 1), NA())</f>
        <v>#N/A</v>
      </c>
      <c r="N8" s="404" t="e">
        <f>IF(ISNUMBER(Regressions!N18),ROUND(Regressions!N18, 1), NA())</f>
        <v>#N/A</v>
      </c>
      <c r="O8" s="398" t="e">
        <f>IF(ISNUMBER(Regressions!O18),ROUND(Regressions!O18, 1), NA())</f>
        <v>#N/A</v>
      </c>
      <c r="P8" s="309" t="e">
        <f>IF(ISNUMBER(Regressions!P18),ROUND(Regressions!P18, 1), NA())</f>
        <v>#N/A</v>
      </c>
      <c r="Q8" s="405" t="e">
        <f>IF(ISNUMBER(Regressions!Q18),ROUND(Regressions!Q18, 1), NA())</f>
        <v>#N/A</v>
      </c>
      <c r="R8" s="400" t="e">
        <f>IF(ISNUMBER(Regressions!R18),ROUND(Regressions!R18, 1), NA())</f>
        <v>#N/A</v>
      </c>
      <c r="S8" s="401" t="e">
        <f>IF(ISNUMBER(Regressions!S18),ROUND(Regressions!S18, 1), NA())</f>
        <v>#N/A</v>
      </c>
      <c r="T8" s="117"/>
      <c r="U8" s="117"/>
      <c r="V8" s="117"/>
      <c r="W8" s="117"/>
      <c r="X8" s="117"/>
      <c r="Y8" s="117"/>
      <c r="Z8" s="117"/>
      <c r="AA8" s="117"/>
    </row>
    <row r="9" x14ac:dyDescent="0.2">
      <c r="A9" s="239" t="str">
        <f>IF(ISBLANK(Regressions!A19), " ", Regressions!A19)</f>
        <v>Dominican Republic</v>
      </c>
      <c r="B9" s="234">
        <f>IF(ISBLANK(Regressions!B19), " ", Regressions!B19)</f>
        <v>2005</v>
      </c>
      <c r="C9" s="237" t="str">
        <f>IF(ISBLANK(Regressions!C19), " ", Regressions!C19)</f>
        <v>National</v>
      </c>
      <c r="D9" s="241">
        <f>IF(ISBLANK(Regressions!D19), " ", Regressions!D19)</f>
        <v>2988057</v>
      </c>
      <c r="E9" s="398" t="e">
        <f>IF(ISNUMBER(Regressions!E19),ROUND(Regressions!E19, 1), NA())</f>
        <v>#N/A</v>
      </c>
      <c r="F9" s="309">
        <f>IF(ISNUMBER(Regressions!F19),ROUND(Regressions!F19, 1), NA())</f>
        <v>62.9</v>
      </c>
      <c r="G9" s="399" t="e">
        <f>IF(ISNUMBER(Regressions!G19),ROUND(Regressions!G19, 1), NA())</f>
        <v>#N/A</v>
      </c>
      <c r="H9" s="400">
        <f>IF(ISNUMBER(Regressions!H19),ROUND(Regressions!H19, 1), NA())</f>
        <v>62.9</v>
      </c>
      <c r="I9" s="401">
        <f>IF(ISNUMBER(Regressions!I19),ROUND(Regressions!I19, 1), NA())</f>
        <v>37.1</v>
      </c>
      <c r="J9" s="402" t="e">
        <f>IF(ISNUMBER(Regressions!J19),ROUND(Regressions!J19, 1), NA())</f>
        <v>#N/A</v>
      </c>
      <c r="K9" s="309" t="e">
        <f>IF(ISNUMBER(Regressions!K19),ROUND(Regressions!K19, 1), NA())</f>
        <v>#N/A</v>
      </c>
      <c r="L9" s="403" t="e">
        <f>IF(ISNUMBER(Regressions!L19),ROUND(Regressions!L19, 1), NA())</f>
        <v>#N/A</v>
      </c>
      <c r="M9" s="400" t="e">
        <f>IF(ISNUMBER(Regressions!M19),ROUND(Regressions!M19, 1), NA())</f>
        <v>#N/A</v>
      </c>
      <c r="N9" s="404" t="e">
        <f>IF(ISNUMBER(Regressions!N19),ROUND(Regressions!N19, 1), NA())</f>
        <v>#N/A</v>
      </c>
      <c r="O9" s="398" t="e">
        <f>IF(ISNUMBER(Regressions!O19),ROUND(Regressions!O19, 1), NA())</f>
        <v>#N/A</v>
      </c>
      <c r="P9" s="309" t="e">
        <f>IF(ISNUMBER(Regressions!P19),ROUND(Regressions!P19, 1), NA())</f>
        <v>#N/A</v>
      </c>
      <c r="Q9" s="405" t="e">
        <f>IF(ISNUMBER(Regressions!Q19),ROUND(Regressions!Q19, 1), NA())</f>
        <v>#N/A</v>
      </c>
      <c r="R9" s="400" t="e">
        <f>IF(ISNUMBER(Regressions!R19),ROUND(Regressions!R19, 1), NA())</f>
        <v>#N/A</v>
      </c>
      <c r="S9" s="401" t="e">
        <f>IF(ISNUMBER(Regressions!S19),ROUND(Regressions!S19, 1), NA())</f>
        <v>#N/A</v>
      </c>
    </row>
    <row r="10" x14ac:dyDescent="0.2">
      <c r="A10" s="239" t="str">
        <f>IF(ISBLANK(Regressions!A20), " ", Regressions!A20)</f>
        <v>Dominican Republic</v>
      </c>
      <c r="B10" s="234">
        <f>IF(ISBLANK(Regressions!B20), " ", Regressions!B20)</f>
        <v>2006</v>
      </c>
      <c r="C10" s="237" t="str">
        <f>IF(ISBLANK(Regressions!C20), " ", Regressions!C20)</f>
        <v>National</v>
      </c>
      <c r="D10" s="241">
        <f>IF(ISBLANK(Regressions!D20), " ", Regressions!D20)</f>
        <v>3000706</v>
      </c>
      <c r="E10" s="398" t="e">
        <f>IF(ISNUMBER(Regressions!E20),ROUND(Regressions!E20, 1), NA())</f>
        <v>#N/A</v>
      </c>
      <c r="F10" s="309">
        <f>IF(ISNUMBER(Regressions!F20),ROUND(Regressions!F20, 1), NA())</f>
        <v>65.599999999999994</v>
      </c>
      <c r="G10" s="399" t="e">
        <f>IF(ISNUMBER(Regressions!G20),ROUND(Regressions!G20, 1), NA())</f>
        <v>#N/A</v>
      </c>
      <c r="H10" s="400">
        <f>IF(ISNUMBER(Regressions!H20),ROUND(Regressions!H20, 1), NA())</f>
        <v>65.599999999999994</v>
      </c>
      <c r="I10" s="401">
        <f>IF(ISNUMBER(Regressions!I20),ROUND(Regressions!I20, 1), NA())</f>
        <v>34.4</v>
      </c>
      <c r="J10" s="402" t="e">
        <f>IF(ISNUMBER(Regressions!J20),ROUND(Regressions!J20, 1), NA())</f>
        <v>#N/A</v>
      </c>
      <c r="K10" s="309" t="e">
        <f>IF(ISNUMBER(Regressions!K20),ROUND(Regressions!K20, 1), NA())</f>
        <v>#N/A</v>
      </c>
      <c r="L10" s="403" t="e">
        <f>IF(ISNUMBER(Regressions!L20),ROUND(Regressions!L20, 1), NA())</f>
        <v>#N/A</v>
      </c>
      <c r="M10" s="400" t="e">
        <f>IF(ISNUMBER(Regressions!M20),ROUND(Regressions!M20, 1), NA())</f>
        <v>#N/A</v>
      </c>
      <c r="N10" s="404" t="e">
        <f>IF(ISNUMBER(Regressions!N20),ROUND(Regressions!N20, 1), NA())</f>
        <v>#N/A</v>
      </c>
      <c r="O10" s="398" t="e">
        <f>IF(ISNUMBER(Regressions!O20),ROUND(Regressions!O20, 1), NA())</f>
        <v>#N/A</v>
      </c>
      <c r="P10" s="309" t="e">
        <f>IF(ISNUMBER(Regressions!P20),ROUND(Regressions!P20, 1), NA())</f>
        <v>#N/A</v>
      </c>
      <c r="Q10" s="405" t="e">
        <f>IF(ISNUMBER(Regressions!Q20),ROUND(Regressions!Q20, 1), NA())</f>
        <v>#N/A</v>
      </c>
      <c r="R10" s="400" t="e">
        <f>IF(ISNUMBER(Regressions!R20),ROUND(Regressions!R20, 1), NA())</f>
        <v>#N/A</v>
      </c>
      <c r="S10" s="401" t="e">
        <f>IF(ISNUMBER(Regressions!S20),ROUND(Regressions!S20, 1), NA())</f>
        <v>#N/A</v>
      </c>
    </row>
    <row r="11" x14ac:dyDescent="0.2">
      <c r="A11" s="239" t="str">
        <f>IF(ISBLANK(Regressions!A21), " ", Regressions!A21)</f>
        <v>Dominican Republic</v>
      </c>
      <c r="B11" s="234">
        <f>IF(ISBLANK(Regressions!B21), " ", Regressions!B21)</f>
        <v>2007</v>
      </c>
      <c r="C11" s="237" t="str">
        <f>IF(ISBLANK(Regressions!C21), " ", Regressions!C21)</f>
        <v>National</v>
      </c>
      <c r="D11" s="241">
        <f>IF(ISBLANK(Regressions!D21), " ", Regressions!D21)</f>
        <v>3011425</v>
      </c>
      <c r="E11" s="398" t="e">
        <f>IF(ISNUMBER(Regressions!E21),ROUND(Regressions!E21, 1), NA())</f>
        <v>#N/A</v>
      </c>
      <c r="F11" s="309">
        <f>IF(ISNUMBER(Regressions!F21),ROUND(Regressions!F21, 1), NA())</f>
        <v>68.3</v>
      </c>
      <c r="G11" s="399" t="e">
        <f>IF(ISNUMBER(Regressions!G21),ROUND(Regressions!G21, 1), NA())</f>
        <v>#N/A</v>
      </c>
      <c r="H11" s="400">
        <f>IF(ISNUMBER(Regressions!H21),ROUND(Regressions!H21, 1), NA())</f>
        <v>68.3</v>
      </c>
      <c r="I11" s="401">
        <f>IF(ISNUMBER(Regressions!I21),ROUND(Regressions!I21, 1), NA())</f>
        <v>31.7</v>
      </c>
      <c r="J11" s="402" t="e">
        <f>IF(ISNUMBER(Regressions!J21),ROUND(Regressions!J21, 1), NA())</f>
        <v>#N/A</v>
      </c>
      <c r="K11" s="309" t="e">
        <f>IF(ISNUMBER(Regressions!K21),ROUND(Regressions!K21, 1), NA())</f>
        <v>#N/A</v>
      </c>
      <c r="L11" s="403" t="e">
        <f>IF(ISNUMBER(Regressions!L21),ROUND(Regressions!L21, 1), NA())</f>
        <v>#N/A</v>
      </c>
      <c r="M11" s="400" t="e">
        <f>IF(ISNUMBER(Regressions!M21),ROUND(Regressions!M21, 1), NA())</f>
        <v>#N/A</v>
      </c>
      <c r="N11" s="404" t="e">
        <f>IF(ISNUMBER(Regressions!N21),ROUND(Regressions!N21, 1), NA())</f>
        <v>#N/A</v>
      </c>
      <c r="O11" s="398" t="e">
        <f>IF(ISNUMBER(Regressions!O21),ROUND(Regressions!O21, 1), NA())</f>
        <v>#N/A</v>
      </c>
      <c r="P11" s="309" t="e">
        <f>IF(ISNUMBER(Regressions!P21),ROUND(Regressions!P21, 1), NA())</f>
        <v>#N/A</v>
      </c>
      <c r="Q11" s="405" t="e">
        <f>IF(ISNUMBER(Regressions!Q21),ROUND(Regressions!Q21, 1), NA())</f>
        <v>#N/A</v>
      </c>
      <c r="R11" s="400" t="e">
        <f>IF(ISNUMBER(Regressions!R21),ROUND(Regressions!R21, 1), NA())</f>
        <v>#N/A</v>
      </c>
      <c r="S11" s="401" t="e">
        <f>IF(ISNUMBER(Regressions!S21),ROUND(Regressions!S21, 1), NA())</f>
        <v>#N/A</v>
      </c>
    </row>
    <row r="12" x14ac:dyDescent="0.2">
      <c r="A12" s="239" t="str">
        <f>IF(ISBLANK(Regressions!A22), " ", Regressions!A22)</f>
        <v>Dominican Republic</v>
      </c>
      <c r="B12" s="234">
        <f>IF(ISBLANK(Regressions!B22), " ", Regressions!B22)</f>
        <v>2008</v>
      </c>
      <c r="C12" s="237" t="str">
        <f>IF(ISBLANK(Regressions!C22), " ", Regressions!C22)</f>
        <v>National</v>
      </c>
      <c r="D12" s="241">
        <f>IF(ISBLANK(Regressions!D22), " ", Regressions!D22)</f>
        <v>3026276</v>
      </c>
      <c r="E12" s="398" t="e">
        <f>IF(ISNUMBER(Regressions!E22),ROUND(Regressions!E22, 1), NA())</f>
        <v>#N/A</v>
      </c>
      <c r="F12" s="309">
        <f>IF(ISNUMBER(Regressions!F22),ROUND(Regressions!F22, 1), NA())</f>
        <v>71</v>
      </c>
      <c r="G12" s="399" t="e">
        <f>IF(ISNUMBER(Regressions!G22),ROUND(Regressions!G22, 1), NA())</f>
        <v>#N/A</v>
      </c>
      <c r="H12" s="400">
        <f>IF(ISNUMBER(Regressions!H22),ROUND(Regressions!H22, 1), NA())</f>
        <v>71</v>
      </c>
      <c r="I12" s="401">
        <f>IF(ISNUMBER(Regressions!I22),ROUND(Regressions!I22, 1), NA())</f>
        <v>29</v>
      </c>
      <c r="J12" s="402" t="e">
        <f>IF(ISNUMBER(Regressions!J22),ROUND(Regressions!J22, 1), NA())</f>
        <v>#N/A</v>
      </c>
      <c r="K12" s="309" t="e">
        <f>IF(ISNUMBER(Regressions!K22),ROUND(Regressions!K22, 1), NA())</f>
        <v>#N/A</v>
      </c>
      <c r="L12" s="403" t="e">
        <f>IF(ISNUMBER(Regressions!L22),ROUND(Regressions!L22, 1), NA())</f>
        <v>#N/A</v>
      </c>
      <c r="M12" s="400" t="e">
        <f>IF(ISNUMBER(Regressions!M22),ROUND(Regressions!M22, 1), NA())</f>
        <v>#N/A</v>
      </c>
      <c r="N12" s="404" t="e">
        <f>IF(ISNUMBER(Regressions!N22),ROUND(Regressions!N22, 1), NA())</f>
        <v>#N/A</v>
      </c>
      <c r="O12" s="398" t="e">
        <f>IF(ISNUMBER(Regressions!O22),ROUND(Regressions!O22, 1), NA())</f>
        <v>#N/A</v>
      </c>
      <c r="P12" s="309" t="e">
        <f>IF(ISNUMBER(Regressions!P22),ROUND(Regressions!P22, 1), NA())</f>
        <v>#N/A</v>
      </c>
      <c r="Q12" s="405" t="e">
        <f>IF(ISNUMBER(Regressions!Q22),ROUND(Regressions!Q22, 1), NA())</f>
        <v>#N/A</v>
      </c>
      <c r="R12" s="400" t="e">
        <f>IF(ISNUMBER(Regressions!R22),ROUND(Regressions!R22, 1), NA())</f>
        <v>#N/A</v>
      </c>
      <c r="S12" s="401" t="e">
        <f>IF(ISNUMBER(Regressions!S22),ROUND(Regressions!S22, 1), NA())</f>
        <v>#N/A</v>
      </c>
    </row>
    <row r="13" x14ac:dyDescent="0.2">
      <c r="A13" s="239" t="str">
        <f>IF(ISBLANK(Regressions!A23), " ", Regressions!A23)</f>
        <v>Dominican Republic</v>
      </c>
      <c r="B13" s="234">
        <f>IF(ISBLANK(Regressions!B23), " ", Regressions!B23)</f>
        <v>2009</v>
      </c>
      <c r="C13" s="237" t="str">
        <f>IF(ISBLANK(Regressions!C23), " ", Regressions!C23)</f>
        <v>National</v>
      </c>
      <c r="D13" s="241">
        <f>IF(ISBLANK(Regressions!D23), " ", Regressions!D23)</f>
        <v>3043001</v>
      </c>
      <c r="E13" s="398" t="e">
        <f>IF(ISNUMBER(Regressions!E23),ROUND(Regressions!E23, 1), NA())</f>
        <v>#N/A</v>
      </c>
      <c r="F13" s="309">
        <f>IF(ISNUMBER(Regressions!F23),ROUND(Regressions!F23, 1), NA())</f>
        <v>73.7</v>
      </c>
      <c r="G13" s="399" t="e">
        <f>IF(ISNUMBER(Regressions!G23),ROUND(Regressions!G23, 1), NA())</f>
        <v>#N/A</v>
      </c>
      <c r="H13" s="400">
        <f>IF(ISNUMBER(Regressions!H23),ROUND(Regressions!H23, 1), NA())</f>
        <v>73.7</v>
      </c>
      <c r="I13" s="401">
        <f>IF(ISNUMBER(Regressions!I23),ROUND(Regressions!I23, 1), NA())</f>
        <v>26.3</v>
      </c>
      <c r="J13" s="402" t="e">
        <f>IF(ISNUMBER(Regressions!J23),ROUND(Regressions!J23, 1), NA())</f>
        <v>#N/A</v>
      </c>
      <c r="K13" s="309" t="e">
        <f>IF(ISNUMBER(Regressions!K23),ROUND(Regressions!K23, 1), NA())</f>
        <v>#N/A</v>
      </c>
      <c r="L13" s="403">
        <f>IF(ISNUMBER(Regressions!L23),ROUND(Regressions!L23, 1), NA())</f>
        <v>89.5</v>
      </c>
      <c r="M13" s="400" t="e">
        <f>IF(ISNUMBER(Regressions!M23),ROUND(Regressions!M23, 1), NA())</f>
        <v>#N/A</v>
      </c>
      <c r="N13" s="404" t="e">
        <f>IF(ISNUMBER(Regressions!N23),ROUND(Regressions!N23, 1), NA())</f>
        <v>#N/A</v>
      </c>
      <c r="O13" s="398" t="e">
        <f>IF(ISNUMBER(Regressions!O23),ROUND(Regressions!O23, 1), NA())</f>
        <v>#N/A</v>
      </c>
      <c r="P13" s="309" t="e">
        <f>IF(ISNUMBER(Regressions!P23),ROUND(Regressions!P23, 1), NA())</f>
        <v>#N/A</v>
      </c>
      <c r="Q13" s="405" t="e">
        <f>IF(ISNUMBER(Regressions!Q23),ROUND(Regressions!Q23, 1), NA())</f>
        <v>#N/A</v>
      </c>
      <c r="R13" s="400" t="e">
        <f>IF(ISNUMBER(Regressions!R23),ROUND(Regressions!R23, 1), NA())</f>
        <v>#N/A</v>
      </c>
      <c r="S13" s="401" t="e">
        <f>IF(ISNUMBER(Regressions!S23),ROUND(Regressions!S23, 1), NA())</f>
        <v>#N/A</v>
      </c>
    </row>
    <row r="14" x14ac:dyDescent="0.2">
      <c r="A14" s="239" t="str">
        <f>IF(ISBLANK(Regressions!A24), " ", Regressions!A24)</f>
        <v>Dominican Republic</v>
      </c>
      <c r="B14" s="234">
        <f>IF(ISBLANK(Regressions!B24), " ", Regressions!B24)</f>
        <v>2010</v>
      </c>
      <c r="C14" s="237" t="str">
        <f>IF(ISBLANK(Regressions!C24), " ", Regressions!C24)</f>
        <v>National</v>
      </c>
      <c r="D14" s="241">
        <f>IF(ISBLANK(Regressions!D24), " ", Regressions!D24)</f>
        <v>3055166</v>
      </c>
      <c r="E14" s="398" t="e">
        <f>IF(ISNUMBER(Regressions!E24),ROUND(Regressions!E24, 1), NA())</f>
        <v>#N/A</v>
      </c>
      <c r="F14" s="309">
        <f>IF(ISNUMBER(Regressions!F24),ROUND(Regressions!F24, 1), NA())</f>
        <v>76.400000000000006</v>
      </c>
      <c r="G14" s="399" t="e">
        <f>IF(ISNUMBER(Regressions!G24),ROUND(Regressions!G24, 1), NA())</f>
        <v>#N/A</v>
      </c>
      <c r="H14" s="400">
        <f>IF(ISNUMBER(Regressions!H24),ROUND(Regressions!H24, 1), NA())</f>
        <v>76.400000000000006</v>
      </c>
      <c r="I14" s="401">
        <f>IF(ISNUMBER(Regressions!I24),ROUND(Regressions!I24, 1), NA())</f>
        <v>23.6</v>
      </c>
      <c r="J14" s="402" t="e">
        <f>IF(ISNUMBER(Regressions!J24),ROUND(Regressions!J24, 1), NA())</f>
        <v>#N/A</v>
      </c>
      <c r="K14" s="309" t="e">
        <f>IF(ISNUMBER(Regressions!K24),ROUND(Regressions!K24, 1), NA())</f>
        <v>#N/A</v>
      </c>
      <c r="L14" s="403">
        <f>IF(ISNUMBER(Regressions!L24),ROUND(Regressions!L24, 1), NA())</f>
        <v>89.5</v>
      </c>
      <c r="M14" s="400" t="e">
        <f>IF(ISNUMBER(Regressions!M24),ROUND(Regressions!M24, 1), NA())</f>
        <v>#N/A</v>
      </c>
      <c r="N14" s="404" t="e">
        <f>IF(ISNUMBER(Regressions!N24),ROUND(Regressions!N24, 1), NA())</f>
        <v>#N/A</v>
      </c>
      <c r="O14" s="398" t="e">
        <f>IF(ISNUMBER(Regressions!O24),ROUND(Regressions!O24, 1), NA())</f>
        <v>#N/A</v>
      </c>
      <c r="P14" s="309" t="e">
        <f>IF(ISNUMBER(Regressions!P24),ROUND(Regressions!P24, 1), NA())</f>
        <v>#N/A</v>
      </c>
      <c r="Q14" s="405" t="e">
        <f>IF(ISNUMBER(Regressions!Q24),ROUND(Regressions!Q24, 1), NA())</f>
        <v>#N/A</v>
      </c>
      <c r="R14" s="400" t="e">
        <f>IF(ISNUMBER(Regressions!R24),ROUND(Regressions!R24, 1), NA())</f>
        <v>#N/A</v>
      </c>
      <c r="S14" s="401" t="e">
        <f>IF(ISNUMBER(Regressions!S24),ROUND(Regressions!S24, 1), NA())</f>
        <v>#N/A</v>
      </c>
    </row>
    <row r="15" x14ac:dyDescent="0.2">
      <c r="A15" s="239" t="str">
        <f>IF(ISBLANK(Regressions!A25), " ", Regressions!A25)</f>
        <v>Dominican Republic</v>
      </c>
      <c r="B15" s="234">
        <f>IF(ISBLANK(Regressions!B25), " ", Regressions!B25)</f>
        <v>2011</v>
      </c>
      <c r="C15" s="237" t="str">
        <f>IF(ISBLANK(Regressions!C25), " ", Regressions!C25)</f>
        <v>National</v>
      </c>
      <c r="D15" s="241">
        <f>IF(ISBLANK(Regressions!D25), " ", Regressions!D25)</f>
        <v>3066636</v>
      </c>
      <c r="E15" s="398" t="e">
        <f>IF(ISNUMBER(Regressions!E25),ROUND(Regressions!E25, 1), NA())</f>
        <v>#N/A</v>
      </c>
      <c r="F15" s="309">
        <f>IF(ISNUMBER(Regressions!F25),ROUND(Regressions!F25, 1), NA())</f>
        <v>79.099999999999994</v>
      </c>
      <c r="G15" s="399" t="e">
        <f>IF(ISNUMBER(Regressions!G25),ROUND(Regressions!G25, 1), NA())</f>
        <v>#N/A</v>
      </c>
      <c r="H15" s="400">
        <f>IF(ISNUMBER(Regressions!H25),ROUND(Regressions!H25, 1), NA())</f>
        <v>79.099999999999994</v>
      </c>
      <c r="I15" s="401">
        <f>IF(ISNUMBER(Regressions!I25),ROUND(Regressions!I25, 1), NA())</f>
        <v>20.9</v>
      </c>
      <c r="J15" s="402" t="e">
        <f>IF(ISNUMBER(Regressions!J25),ROUND(Regressions!J25, 1), NA())</f>
        <v>#N/A</v>
      </c>
      <c r="K15" s="309" t="e">
        <f>IF(ISNUMBER(Regressions!K25),ROUND(Regressions!K25, 1), NA())</f>
        <v>#N/A</v>
      </c>
      <c r="L15" s="403">
        <f>IF(ISNUMBER(Regressions!L25),ROUND(Regressions!L25, 1), NA())</f>
        <v>89.5</v>
      </c>
      <c r="M15" s="400" t="e">
        <f>IF(ISNUMBER(Regressions!M25),ROUND(Regressions!M25, 1), NA())</f>
        <v>#N/A</v>
      </c>
      <c r="N15" s="404" t="e">
        <f>IF(ISNUMBER(Regressions!N25),ROUND(Regressions!N25, 1), NA())</f>
        <v>#N/A</v>
      </c>
      <c r="O15" s="398" t="e">
        <f>IF(ISNUMBER(Regressions!O25),ROUND(Regressions!O25, 1), NA())</f>
        <v>#N/A</v>
      </c>
      <c r="P15" s="309" t="e">
        <f>IF(ISNUMBER(Regressions!P25),ROUND(Regressions!P25, 1), NA())</f>
        <v>#N/A</v>
      </c>
      <c r="Q15" s="405" t="e">
        <f>IF(ISNUMBER(Regressions!Q25),ROUND(Regressions!Q25, 1), NA())</f>
        <v>#N/A</v>
      </c>
      <c r="R15" s="400" t="e">
        <f>IF(ISNUMBER(Regressions!R25),ROUND(Regressions!R25, 1), NA())</f>
        <v>#N/A</v>
      </c>
      <c r="S15" s="401" t="e">
        <f>IF(ISNUMBER(Regressions!S25),ROUND(Regressions!S25, 1), NA())</f>
        <v>#N/A</v>
      </c>
    </row>
    <row r="16" x14ac:dyDescent="0.2">
      <c r="A16" s="239" t="str">
        <f>IF(ISBLANK(Regressions!A26), " ", Regressions!A26)</f>
        <v>Dominican Republic</v>
      </c>
      <c r="B16" s="234">
        <f>IF(ISBLANK(Regressions!B26), " ", Regressions!B26)</f>
        <v>2012</v>
      </c>
      <c r="C16" s="237" t="str">
        <f>IF(ISBLANK(Regressions!C26), " ", Regressions!C26)</f>
        <v>National</v>
      </c>
      <c r="D16" s="241">
        <f>IF(ISBLANK(Regressions!D26), " ", Regressions!D26)</f>
        <v>3073038</v>
      </c>
      <c r="E16" s="398" t="e">
        <f>IF(ISNUMBER(Regressions!E26),ROUND(Regressions!E26, 1), NA())</f>
        <v>#N/A</v>
      </c>
      <c r="F16" s="309">
        <f>IF(ISNUMBER(Regressions!F26),ROUND(Regressions!F26, 1), NA())</f>
        <v>81.8</v>
      </c>
      <c r="G16" s="399" t="e">
        <f>IF(ISNUMBER(Regressions!G26),ROUND(Regressions!G26, 1), NA())</f>
        <v>#N/A</v>
      </c>
      <c r="H16" s="400">
        <f>IF(ISNUMBER(Regressions!H26),ROUND(Regressions!H26, 1), NA())</f>
        <v>81.8</v>
      </c>
      <c r="I16" s="401">
        <f>IF(ISNUMBER(Regressions!I26),ROUND(Regressions!I26, 1), NA())</f>
        <v>18.2</v>
      </c>
      <c r="J16" s="402" t="e">
        <f>IF(ISNUMBER(Regressions!J26),ROUND(Regressions!J26, 1), NA())</f>
        <v>#N/A</v>
      </c>
      <c r="K16" s="309" t="e">
        <f>IF(ISNUMBER(Regressions!K26),ROUND(Regressions!K26, 1), NA())</f>
        <v>#N/A</v>
      </c>
      <c r="L16" s="403">
        <f>IF(ISNUMBER(Regressions!L26),ROUND(Regressions!L26, 1), NA())</f>
        <v>89.5</v>
      </c>
      <c r="M16" s="400" t="e">
        <f>IF(ISNUMBER(Regressions!M26),ROUND(Regressions!M26, 1), NA())</f>
        <v>#N/A</v>
      </c>
      <c r="N16" s="404" t="e">
        <f>IF(ISNUMBER(Regressions!N26),ROUND(Regressions!N26, 1), NA())</f>
        <v>#N/A</v>
      </c>
      <c r="O16" s="398" t="e">
        <f>IF(ISNUMBER(Regressions!O26),ROUND(Regressions!O26, 1), NA())</f>
        <v>#N/A</v>
      </c>
      <c r="P16" s="309" t="e">
        <f>IF(ISNUMBER(Regressions!P26),ROUND(Regressions!P26, 1), NA())</f>
        <v>#N/A</v>
      </c>
      <c r="Q16" s="405" t="e">
        <f>IF(ISNUMBER(Regressions!Q26),ROUND(Regressions!Q26, 1), NA())</f>
        <v>#N/A</v>
      </c>
      <c r="R16" s="400" t="e">
        <f>IF(ISNUMBER(Regressions!R26),ROUND(Regressions!R26, 1), NA())</f>
        <v>#N/A</v>
      </c>
      <c r="S16" s="401" t="e">
        <f>IF(ISNUMBER(Regressions!S26),ROUND(Regressions!S26, 1), NA())</f>
        <v>#N/A</v>
      </c>
    </row>
    <row r="17" x14ac:dyDescent="0.2">
      <c r="A17" s="239" t="str">
        <f>IF(ISBLANK(Regressions!A27), " ", Regressions!A27)</f>
        <v>Dominican Republic</v>
      </c>
      <c r="B17" s="234">
        <f>IF(ISBLANK(Regressions!B27), " ", Regressions!B27)</f>
        <v>2013</v>
      </c>
      <c r="C17" s="237" t="str">
        <f>IF(ISBLANK(Regressions!C27), " ", Regressions!C27)</f>
        <v>National</v>
      </c>
      <c r="D17" s="241">
        <f>IF(ISBLANK(Regressions!D27), " ", Regressions!D27)</f>
        <v>3079012</v>
      </c>
      <c r="E17" s="398" t="e">
        <f>IF(ISNUMBER(Regressions!E27),ROUND(Regressions!E27, 1), NA())</f>
        <v>#N/A</v>
      </c>
      <c r="F17" s="309">
        <f>IF(ISNUMBER(Regressions!F27),ROUND(Regressions!F27, 1), NA())</f>
        <v>84.5</v>
      </c>
      <c r="G17" s="399" t="e">
        <f>IF(ISNUMBER(Regressions!G27),ROUND(Regressions!G27, 1), NA())</f>
        <v>#N/A</v>
      </c>
      <c r="H17" s="400">
        <f>IF(ISNUMBER(Regressions!H27),ROUND(Regressions!H27, 1), NA())</f>
        <v>84.5</v>
      </c>
      <c r="I17" s="401">
        <f>IF(ISNUMBER(Regressions!I27),ROUND(Regressions!I27, 1), NA())</f>
        <v>15.5</v>
      </c>
      <c r="J17" s="402" t="e">
        <f>IF(ISNUMBER(Regressions!J27),ROUND(Regressions!J27, 1), NA())</f>
        <v>#N/A</v>
      </c>
      <c r="K17" s="309" t="e">
        <f>IF(ISNUMBER(Regressions!K27),ROUND(Regressions!K27, 1), NA())</f>
        <v>#N/A</v>
      </c>
      <c r="L17" s="403">
        <f>IF(ISNUMBER(Regressions!L27),ROUND(Regressions!L27, 1), NA())</f>
        <v>89.5</v>
      </c>
      <c r="M17" s="400" t="e">
        <f>IF(ISNUMBER(Regressions!M27),ROUND(Regressions!M27, 1), NA())</f>
        <v>#N/A</v>
      </c>
      <c r="N17" s="404" t="e">
        <f>IF(ISNUMBER(Regressions!N27),ROUND(Regressions!N27, 1), NA())</f>
        <v>#N/A</v>
      </c>
      <c r="O17" s="398" t="e">
        <f>IF(ISNUMBER(Regressions!O27),ROUND(Regressions!O27, 1), NA())</f>
        <v>#N/A</v>
      </c>
      <c r="P17" s="309" t="e">
        <f>IF(ISNUMBER(Regressions!P27),ROUND(Regressions!P27, 1), NA())</f>
        <v>#N/A</v>
      </c>
      <c r="Q17" s="405" t="e">
        <f>IF(ISNUMBER(Regressions!Q27),ROUND(Regressions!Q27, 1), NA())</f>
        <v>#N/A</v>
      </c>
      <c r="R17" s="400" t="e">
        <f>IF(ISNUMBER(Regressions!R27),ROUND(Regressions!R27, 1), NA())</f>
        <v>#N/A</v>
      </c>
      <c r="S17" s="401" t="e">
        <f>IF(ISNUMBER(Regressions!S27),ROUND(Regressions!S27, 1), NA())</f>
        <v>#N/A</v>
      </c>
    </row>
    <row r="18" x14ac:dyDescent="0.2">
      <c r="A18" s="239" t="str">
        <f>IF(ISBLANK(Regressions!A28), " ", Regressions!A28)</f>
        <v>Dominican Republic</v>
      </c>
      <c r="B18" s="234">
        <f>IF(ISBLANK(Regressions!B28), " ", Regressions!B28)</f>
        <v>2014</v>
      </c>
      <c r="C18" s="237" t="str">
        <f>IF(ISBLANK(Regressions!C28), " ", Regressions!C28)</f>
        <v>National</v>
      </c>
      <c r="D18" s="241">
        <f>IF(ISBLANK(Regressions!D28), " ", Regressions!D28)</f>
        <v>3085832</v>
      </c>
      <c r="E18" s="398" t="e">
        <f>IF(ISNUMBER(Regressions!E28),ROUND(Regressions!E28, 1), NA())</f>
        <v>#N/A</v>
      </c>
      <c r="F18" s="309">
        <f>IF(ISNUMBER(Regressions!F28),ROUND(Regressions!F28, 1), NA())</f>
        <v>87.2</v>
      </c>
      <c r="G18" s="399" t="e">
        <f>IF(ISNUMBER(Regressions!G28),ROUND(Regressions!G28, 1), NA())</f>
        <v>#N/A</v>
      </c>
      <c r="H18" s="400">
        <f>IF(ISNUMBER(Regressions!H28),ROUND(Regressions!H28, 1), NA())</f>
        <v>87.2</v>
      </c>
      <c r="I18" s="401">
        <f>IF(ISNUMBER(Regressions!I28),ROUND(Regressions!I28, 1), NA())</f>
        <v>12.8</v>
      </c>
      <c r="J18" s="402" t="e">
        <f>IF(ISNUMBER(Regressions!J28),ROUND(Regressions!J28, 1), NA())</f>
        <v>#N/A</v>
      </c>
      <c r="K18" s="309" t="e">
        <f>IF(ISNUMBER(Regressions!K28),ROUND(Regressions!K28, 1), NA())</f>
        <v>#N/A</v>
      </c>
      <c r="L18" s="403">
        <f>IF(ISNUMBER(Regressions!L28),ROUND(Regressions!L28, 1), NA())</f>
        <v>89.5</v>
      </c>
      <c r="M18" s="400" t="e">
        <f>IF(ISNUMBER(Regressions!M28),ROUND(Regressions!M28, 1), NA())</f>
        <v>#N/A</v>
      </c>
      <c r="N18" s="404" t="e">
        <f>IF(ISNUMBER(Regressions!N28),ROUND(Regressions!N28, 1), NA())</f>
        <v>#N/A</v>
      </c>
      <c r="O18" s="398" t="e">
        <f>IF(ISNUMBER(Regressions!O28),ROUND(Regressions!O28, 1), NA())</f>
        <v>#N/A</v>
      </c>
      <c r="P18" s="309" t="e">
        <f>IF(ISNUMBER(Regressions!P28),ROUND(Regressions!P28, 1), NA())</f>
        <v>#N/A</v>
      </c>
      <c r="Q18" s="405" t="e">
        <f>IF(ISNUMBER(Regressions!Q28),ROUND(Regressions!Q28, 1), NA())</f>
        <v>#N/A</v>
      </c>
      <c r="R18" s="400" t="e">
        <f>IF(ISNUMBER(Regressions!R28),ROUND(Regressions!R28, 1), NA())</f>
        <v>#N/A</v>
      </c>
      <c r="S18" s="401" t="e">
        <f>IF(ISNUMBER(Regressions!S28),ROUND(Regressions!S28, 1), NA())</f>
        <v>#N/A</v>
      </c>
    </row>
    <row r="19" x14ac:dyDescent="0.2">
      <c r="A19" s="239" t="str">
        <f>IF(ISBLANK(Regressions!A29), " ", Regressions!A29)</f>
        <v>Dominican Republic</v>
      </c>
      <c r="B19" s="234">
        <f>IF(ISBLANK(Regressions!B29), " ", Regressions!B29)</f>
        <v>2015</v>
      </c>
      <c r="C19" s="237" t="str">
        <f>IF(ISBLANK(Regressions!C29), " ", Regressions!C29)</f>
        <v>National</v>
      </c>
      <c r="D19" s="241">
        <f>IF(ISBLANK(Regressions!D29), " ", Regressions!D29)</f>
        <v>3096012</v>
      </c>
      <c r="E19" s="398" t="e">
        <f>IF(ISNUMBER(Regressions!E29),ROUND(Regressions!E29, 1), NA())</f>
        <v>#N/A</v>
      </c>
      <c r="F19" s="309">
        <f>IF(ISNUMBER(Regressions!F29),ROUND(Regressions!F29, 1), NA())</f>
        <v>89.8</v>
      </c>
      <c r="G19" s="399" t="e">
        <f>IF(ISNUMBER(Regressions!G29),ROUND(Regressions!G29, 1), NA())</f>
        <v>#N/A</v>
      </c>
      <c r="H19" s="400">
        <f>IF(ISNUMBER(Regressions!H29),ROUND(Regressions!H29, 1), NA())</f>
        <v>89.8</v>
      </c>
      <c r="I19" s="401">
        <f>IF(ISNUMBER(Regressions!I29),ROUND(Regressions!I29, 1), NA())</f>
        <v>10.199999999999999</v>
      </c>
      <c r="J19" s="402" t="e">
        <f>IF(ISNUMBER(Regressions!J29),ROUND(Regressions!J29, 1), NA())</f>
        <v>#N/A</v>
      </c>
      <c r="K19" s="309" t="e">
        <f>IF(ISNUMBER(Regressions!K29),ROUND(Regressions!K29, 1), NA())</f>
        <v>#N/A</v>
      </c>
      <c r="L19" s="403">
        <f>IF(ISNUMBER(Regressions!L29),ROUND(Regressions!L29, 1), NA())</f>
        <v>89.5</v>
      </c>
      <c r="M19" s="400" t="e">
        <f>IF(ISNUMBER(Regressions!M29),ROUND(Regressions!M29, 1), NA())</f>
        <v>#N/A</v>
      </c>
      <c r="N19" s="404" t="e">
        <f>IF(ISNUMBER(Regressions!N29),ROUND(Regressions!N29, 1), NA())</f>
        <v>#N/A</v>
      </c>
      <c r="O19" s="398" t="e">
        <f>IF(ISNUMBER(Regressions!O29),ROUND(Regressions!O29, 1), NA())</f>
        <v>#N/A</v>
      </c>
      <c r="P19" s="309" t="e">
        <f>IF(ISNUMBER(Regressions!P29),ROUND(Regressions!P29, 1), NA())</f>
        <v>#N/A</v>
      </c>
      <c r="Q19" s="405" t="e">
        <f>IF(ISNUMBER(Regressions!Q29),ROUND(Regressions!Q29, 1), NA())</f>
        <v>#N/A</v>
      </c>
      <c r="R19" s="400" t="e">
        <f>IF(ISNUMBER(Regressions!R29),ROUND(Regressions!R29, 1), NA())</f>
        <v>#N/A</v>
      </c>
      <c r="S19" s="401" t="e">
        <f>IF(ISNUMBER(Regressions!S29),ROUND(Regressions!S29, 1), NA())</f>
        <v>#N/A</v>
      </c>
    </row>
    <row r="20" x14ac:dyDescent="0.2">
      <c r="A20" s="242" t="str">
        <f>IF(ISBLANK(Regressions!A30), " ", Regressions!A30)</f>
        <v>Dominican Republic</v>
      </c>
      <c r="B20" s="243">
        <f>IF(ISBLANK(Regressions!B30), " ", Regressions!B30)</f>
        <v>2016</v>
      </c>
      <c r="C20" s="244" t="str">
        <f>IF(ISBLANK(Regressions!C30), " ", Regressions!C30)</f>
        <v>National</v>
      </c>
      <c r="D20" s="245">
        <f>IF(ISBLANK(Regressions!D30), " ", Regressions!D30)</f>
        <v>3106996</v>
      </c>
      <c r="E20" s="406" t="e">
        <f>IF(ISNUMBER(Regressions!E30),ROUND(Regressions!E30, 1), NA())</f>
        <v>#N/A</v>
      </c>
      <c r="F20" s="310">
        <f>IF(ISNUMBER(Regressions!F30),ROUND(Regressions!F30, 1), NA())</f>
        <v>89.8</v>
      </c>
      <c r="G20" s="407" t="e">
        <f>IF(ISNUMBER(Regressions!G30),ROUND(Regressions!G30, 1), NA())</f>
        <v>#N/A</v>
      </c>
      <c r="H20" s="408">
        <f>IF(ISNUMBER(Regressions!H30),ROUND(Regressions!H30, 1), NA())</f>
        <v>89.8</v>
      </c>
      <c r="I20" s="409">
        <f>IF(ISNUMBER(Regressions!I30),ROUND(Regressions!I30, 1), NA())</f>
        <v>10.199999999999999</v>
      </c>
      <c r="J20" s="410" t="e">
        <f>IF(ISNUMBER(Regressions!J30),ROUND(Regressions!J30, 1), NA())</f>
        <v>#N/A</v>
      </c>
      <c r="K20" s="310" t="e">
        <f>IF(ISNUMBER(Regressions!K30),ROUND(Regressions!K30, 1), NA())</f>
        <v>#N/A</v>
      </c>
      <c r="L20" s="411">
        <f>IF(ISNUMBER(Regressions!L30),ROUND(Regressions!L30, 1), NA())</f>
        <v>89.5</v>
      </c>
      <c r="M20" s="408" t="e">
        <f>IF(ISNUMBER(Regressions!M30),ROUND(Regressions!M30, 1), NA())</f>
        <v>#N/A</v>
      </c>
      <c r="N20" s="412" t="e">
        <f>IF(ISNUMBER(Regressions!N30),ROUND(Regressions!N30, 1), NA())</f>
        <v>#N/A</v>
      </c>
      <c r="O20" s="406" t="e">
        <f>IF(ISNUMBER(Regressions!O30),ROUND(Regressions!O30, 1), NA())</f>
        <v>#N/A</v>
      </c>
      <c r="P20" s="310" t="e">
        <f>IF(ISNUMBER(Regressions!P30),ROUND(Regressions!P30, 1), NA())</f>
        <v>#N/A</v>
      </c>
      <c r="Q20" s="413" t="e">
        <f>IF(ISNUMBER(Regressions!Q30),ROUND(Regressions!Q30, 1), NA())</f>
        <v>#N/A</v>
      </c>
      <c r="R20" s="408" t="e">
        <f>IF(ISNUMBER(Regressions!R30),ROUND(Regressions!R30, 1), NA())</f>
        <v>#N/A</v>
      </c>
      <c r="S20" s="409" t="e">
        <f>IF(ISNUMBER(Regressions!S30),ROUND(Regressions!S30, 1), NA())</f>
        <v>#N/A</v>
      </c>
    </row>
    <row r="21" x14ac:dyDescent="0.2">
      <c r="A21" s="239" t="str">
        <f>IF(ISBLANK(Regressions!A31), " ", Regressions!A31)</f>
        <v>Dominican Republic</v>
      </c>
      <c r="B21" s="234">
        <f>IF(ISBLANK(Regressions!B31), " ", Regressions!B31)</f>
        <v>2000</v>
      </c>
      <c r="C21" s="237" t="str">
        <f>IF(ISBLANK(Regressions!C31), " ", Regressions!C31)</f>
        <v>Urban</v>
      </c>
      <c r="D21" s="241">
        <f>IF(ISBLANK(Regressions!D31), " ", Regressions!D31)</f>
        <v>1802866.9589120485</v>
      </c>
      <c r="E21" s="398" t="e">
        <f>IF(ISNUMBER(Regressions!E31),ROUND(Regressions!E31, 1), NA())</f>
        <v>#N/A</v>
      </c>
      <c r="F21" s="309">
        <f>IF(ISNUMBER(Regressions!F31),ROUND(Regressions!F31, 1), NA())</f>
        <v>75.7</v>
      </c>
      <c r="G21" s="399" t="e">
        <f>IF(ISNUMBER(Regressions!G31),ROUND(Regressions!G31, 1), NA())</f>
        <v>#N/A</v>
      </c>
      <c r="H21" s="400">
        <f>IF(ISNUMBER(Regressions!H31),ROUND(Regressions!H31, 1), NA())</f>
        <v>75.7</v>
      </c>
      <c r="I21" s="401">
        <f>IF(ISNUMBER(Regressions!I31),ROUND(Regressions!I31, 1), NA())</f>
        <v>24.3</v>
      </c>
      <c r="J21" s="402" t="e">
        <f>IF(ISNUMBER(Regressions!J31),ROUND(Regressions!J31, 1), NA())</f>
        <v>#N/A</v>
      </c>
      <c r="K21" s="309" t="e">
        <f>IF(ISNUMBER(Regressions!K31),ROUND(Regressions!K31, 1), NA())</f>
        <v>#N/A</v>
      </c>
      <c r="L21" s="403" t="e">
        <f>IF(ISNUMBER(Regressions!L31),ROUND(Regressions!L31, 1), NA())</f>
        <v>#N/A</v>
      </c>
      <c r="M21" s="400" t="e">
        <f>IF(ISNUMBER(Regressions!M31),ROUND(Regressions!M31, 1), NA())</f>
        <v>#N/A</v>
      </c>
      <c r="N21" s="404" t="e">
        <f>IF(ISNUMBER(Regressions!N31),ROUND(Regressions!N31, 1), NA())</f>
        <v>#N/A</v>
      </c>
      <c r="O21" s="398" t="e">
        <f>IF(ISNUMBER(Regressions!O31),ROUND(Regressions!O31, 1), NA())</f>
        <v>#N/A</v>
      </c>
      <c r="P21" s="309" t="e">
        <f>IF(ISNUMBER(Regressions!P31),ROUND(Regressions!P31, 1), NA())</f>
        <v>#N/A</v>
      </c>
      <c r="Q21" s="405" t="e">
        <f>IF(ISNUMBER(Regressions!Q31),ROUND(Regressions!Q31, 1), NA())</f>
        <v>#N/A</v>
      </c>
      <c r="R21" s="400" t="e">
        <f>IF(ISNUMBER(Regressions!R31),ROUND(Regressions!R31, 1), NA())</f>
        <v>#N/A</v>
      </c>
      <c r="S21" s="401" t="e">
        <f>IF(ISNUMBER(Regressions!S31),ROUND(Regressions!S31, 1), NA())</f>
        <v>#N/A</v>
      </c>
    </row>
    <row r="22" x14ac:dyDescent="0.2">
      <c r="A22" s="239" t="str">
        <f>IF(ISBLANK(Regressions!A32), " ", Regressions!A32)</f>
        <v>Dominican Republic</v>
      </c>
      <c r="B22" s="234">
        <f>IF(ISBLANK(Regressions!B32), " ", Regressions!B32)</f>
        <v>2001</v>
      </c>
      <c r="C22" s="237" t="str">
        <f>IF(ISBLANK(Regressions!C32), " ", Regressions!C32)</f>
        <v>Urban</v>
      </c>
      <c r="D22" s="241">
        <f>IF(ISBLANK(Regressions!D32), " ", Regressions!D32)</f>
        <v>1839713.9525531007</v>
      </c>
      <c r="E22" s="398" t="e">
        <f>IF(ISNUMBER(Regressions!E32),ROUND(Regressions!E32, 1), NA())</f>
        <v>#N/A</v>
      </c>
      <c r="F22" s="309">
        <f>IF(ISNUMBER(Regressions!F32),ROUND(Regressions!F32, 1), NA())</f>
        <v>75.7</v>
      </c>
      <c r="G22" s="399" t="e">
        <f>IF(ISNUMBER(Regressions!G32),ROUND(Regressions!G32, 1), NA())</f>
        <v>#N/A</v>
      </c>
      <c r="H22" s="400">
        <f>IF(ISNUMBER(Regressions!H32),ROUND(Regressions!H32, 1), NA())</f>
        <v>75.7</v>
      </c>
      <c r="I22" s="401">
        <f>IF(ISNUMBER(Regressions!I32),ROUND(Regressions!I32, 1), NA())</f>
        <v>24.3</v>
      </c>
      <c r="J22" s="402" t="e">
        <f>IF(ISNUMBER(Regressions!J32),ROUND(Regressions!J32, 1), NA())</f>
        <v>#N/A</v>
      </c>
      <c r="K22" s="309" t="e">
        <f>IF(ISNUMBER(Regressions!K32),ROUND(Regressions!K32, 1), NA())</f>
        <v>#N/A</v>
      </c>
      <c r="L22" s="403" t="e">
        <f>IF(ISNUMBER(Regressions!L32),ROUND(Regressions!L32, 1), NA())</f>
        <v>#N/A</v>
      </c>
      <c r="M22" s="400" t="e">
        <f>IF(ISNUMBER(Regressions!M32),ROUND(Regressions!M32, 1), NA())</f>
        <v>#N/A</v>
      </c>
      <c r="N22" s="404" t="e">
        <f>IF(ISNUMBER(Regressions!N32),ROUND(Regressions!N32, 1), NA())</f>
        <v>#N/A</v>
      </c>
      <c r="O22" s="398" t="e">
        <f>IF(ISNUMBER(Regressions!O32),ROUND(Regressions!O32, 1), NA())</f>
        <v>#N/A</v>
      </c>
      <c r="P22" s="309" t="e">
        <f>IF(ISNUMBER(Regressions!P32),ROUND(Regressions!P32, 1), NA())</f>
        <v>#N/A</v>
      </c>
      <c r="Q22" s="405" t="e">
        <f>IF(ISNUMBER(Regressions!Q32),ROUND(Regressions!Q32, 1), NA())</f>
        <v>#N/A</v>
      </c>
      <c r="R22" s="400" t="e">
        <f>IF(ISNUMBER(Regressions!R32),ROUND(Regressions!R32, 1), NA())</f>
        <v>#N/A</v>
      </c>
      <c r="S22" s="401" t="e">
        <f>IF(ISNUMBER(Regressions!S32),ROUND(Regressions!S32, 1), NA())</f>
        <v>#N/A</v>
      </c>
    </row>
    <row r="23" x14ac:dyDescent="0.2">
      <c r="A23" s="239" t="str">
        <f>IF(ISBLANK(Regressions!A33), " ", Regressions!A33)</f>
        <v>Dominican Republic</v>
      </c>
      <c r="B23" s="234">
        <f>IF(ISBLANK(Regressions!B33), " ", Regressions!B33)</f>
        <v>2002</v>
      </c>
      <c r="C23" s="237" t="str">
        <f>IF(ISBLANK(Regressions!C33), " ", Regressions!C33)</f>
        <v>Urban</v>
      </c>
      <c r="D23" s="241">
        <f>IF(ISBLANK(Regressions!D33), " ", Regressions!D33)</f>
        <v>1873070.0549450684</v>
      </c>
      <c r="E23" s="398" t="e">
        <f>IF(ISNUMBER(Regressions!E33),ROUND(Regressions!E33, 1), NA())</f>
        <v>#N/A</v>
      </c>
      <c r="F23" s="309">
        <f>IF(ISNUMBER(Regressions!F33),ROUND(Regressions!F33, 1), NA())</f>
        <v>75.7</v>
      </c>
      <c r="G23" s="399" t="e">
        <f>IF(ISNUMBER(Regressions!G33),ROUND(Regressions!G33, 1), NA())</f>
        <v>#N/A</v>
      </c>
      <c r="H23" s="400">
        <f>IF(ISNUMBER(Regressions!H33),ROUND(Regressions!H33, 1), NA())</f>
        <v>75.7</v>
      </c>
      <c r="I23" s="401">
        <f>IF(ISNUMBER(Regressions!I33),ROUND(Regressions!I33, 1), NA())</f>
        <v>24.3</v>
      </c>
      <c r="J23" s="402" t="e">
        <f>IF(ISNUMBER(Regressions!J33),ROUND(Regressions!J33, 1), NA())</f>
        <v>#N/A</v>
      </c>
      <c r="K23" s="309" t="e">
        <f>IF(ISNUMBER(Regressions!K33),ROUND(Regressions!K33, 1), NA())</f>
        <v>#N/A</v>
      </c>
      <c r="L23" s="403" t="e">
        <f>IF(ISNUMBER(Regressions!L33),ROUND(Regressions!L33, 1), NA())</f>
        <v>#N/A</v>
      </c>
      <c r="M23" s="400" t="e">
        <f>IF(ISNUMBER(Regressions!M33),ROUND(Regressions!M33, 1), NA())</f>
        <v>#N/A</v>
      </c>
      <c r="N23" s="404" t="e">
        <f>IF(ISNUMBER(Regressions!N33),ROUND(Regressions!N33, 1), NA())</f>
        <v>#N/A</v>
      </c>
      <c r="O23" s="398" t="e">
        <f>IF(ISNUMBER(Regressions!O33),ROUND(Regressions!O33, 1), NA())</f>
        <v>#N/A</v>
      </c>
      <c r="P23" s="309" t="e">
        <f>IF(ISNUMBER(Regressions!P33),ROUND(Regressions!P33, 1), NA())</f>
        <v>#N/A</v>
      </c>
      <c r="Q23" s="405" t="e">
        <f>IF(ISNUMBER(Regressions!Q33),ROUND(Regressions!Q33, 1), NA())</f>
        <v>#N/A</v>
      </c>
      <c r="R23" s="400" t="e">
        <f>IF(ISNUMBER(Regressions!R33),ROUND(Regressions!R33, 1), NA())</f>
        <v>#N/A</v>
      </c>
      <c r="S23" s="401" t="e">
        <f>IF(ISNUMBER(Regressions!S33),ROUND(Regressions!S33, 1), NA())</f>
        <v>#N/A</v>
      </c>
    </row>
    <row r="24" x14ac:dyDescent="0.2">
      <c r="A24" s="239" t="str">
        <f>IF(ISBLANK(Regressions!A34), " ", Regressions!A34)</f>
        <v>Dominican Republic</v>
      </c>
      <c r="B24" s="234">
        <f>IF(ISBLANK(Regressions!B34), " ", Regressions!B34)</f>
        <v>2003</v>
      </c>
      <c r="C24" s="237" t="str">
        <f>IF(ISBLANK(Regressions!C34), " ", Regressions!C34)</f>
        <v>Urban</v>
      </c>
      <c r="D24" s="241">
        <f>IF(ISBLANK(Regressions!D34), " ", Regressions!D34)</f>
        <v>1916385.8941917419</v>
      </c>
      <c r="E24" s="398" t="e">
        <f>IF(ISNUMBER(Regressions!E34),ROUND(Regressions!E34, 1), NA())</f>
        <v>#N/A</v>
      </c>
      <c r="F24" s="309">
        <f>IF(ISNUMBER(Regressions!F34),ROUND(Regressions!F34, 1), NA())</f>
        <v>75.7</v>
      </c>
      <c r="G24" s="399" t="e">
        <f>IF(ISNUMBER(Regressions!G34),ROUND(Regressions!G34, 1), NA())</f>
        <v>#N/A</v>
      </c>
      <c r="H24" s="400">
        <f>IF(ISNUMBER(Regressions!H34),ROUND(Regressions!H34, 1), NA())</f>
        <v>75.7</v>
      </c>
      <c r="I24" s="401">
        <f>IF(ISNUMBER(Regressions!I34),ROUND(Regressions!I34, 1), NA())</f>
        <v>24.3</v>
      </c>
      <c r="J24" s="402" t="e">
        <f>IF(ISNUMBER(Regressions!J34),ROUND(Regressions!J34, 1), NA())</f>
        <v>#N/A</v>
      </c>
      <c r="K24" s="309" t="e">
        <f>IF(ISNUMBER(Regressions!K34),ROUND(Regressions!K34, 1), NA())</f>
        <v>#N/A</v>
      </c>
      <c r="L24" s="403" t="e">
        <f>IF(ISNUMBER(Regressions!L34),ROUND(Regressions!L34, 1), NA())</f>
        <v>#N/A</v>
      </c>
      <c r="M24" s="400" t="e">
        <f>IF(ISNUMBER(Regressions!M34),ROUND(Regressions!M34, 1), NA())</f>
        <v>#N/A</v>
      </c>
      <c r="N24" s="404" t="e">
        <f>IF(ISNUMBER(Regressions!N34),ROUND(Regressions!N34, 1), NA())</f>
        <v>#N/A</v>
      </c>
      <c r="O24" s="398" t="e">
        <f>IF(ISNUMBER(Regressions!O34),ROUND(Regressions!O34, 1), NA())</f>
        <v>#N/A</v>
      </c>
      <c r="P24" s="309" t="e">
        <f>IF(ISNUMBER(Regressions!P34),ROUND(Regressions!P34, 1), NA())</f>
        <v>#N/A</v>
      </c>
      <c r="Q24" s="405" t="e">
        <f>IF(ISNUMBER(Regressions!Q34),ROUND(Regressions!Q34, 1), NA())</f>
        <v>#N/A</v>
      </c>
      <c r="R24" s="400" t="e">
        <f>IF(ISNUMBER(Regressions!R34),ROUND(Regressions!R34, 1), NA())</f>
        <v>#N/A</v>
      </c>
      <c r="S24" s="401" t="e">
        <f>IF(ISNUMBER(Regressions!S34),ROUND(Regressions!S34, 1), NA())</f>
        <v>#N/A</v>
      </c>
    </row>
    <row r="25" x14ac:dyDescent="0.2">
      <c r="A25" s="239" t="str">
        <f>IF(ISBLANK(Regressions!A35), " ", Regressions!A35)</f>
        <v>Dominican Republic</v>
      </c>
      <c r="B25" s="234">
        <f>IF(ISBLANK(Regressions!B35), " ", Regressions!B35)</f>
        <v>2004</v>
      </c>
      <c r="C25" s="237" t="str">
        <f>IF(ISBLANK(Regressions!C35), " ", Regressions!C35)</f>
        <v>Urban</v>
      </c>
      <c r="D25" s="241">
        <f>IF(ISBLANK(Regressions!D35), " ", Regressions!D35)</f>
        <v>1963454.056928711</v>
      </c>
      <c r="E25" s="398" t="e">
        <f>IF(ISNUMBER(Regressions!E35),ROUND(Regressions!E35, 1), NA())</f>
        <v>#N/A</v>
      </c>
      <c r="F25" s="309">
        <f>IF(ISNUMBER(Regressions!F35),ROUND(Regressions!F35, 1), NA())</f>
        <v>75.7</v>
      </c>
      <c r="G25" s="399" t="e">
        <f>IF(ISNUMBER(Regressions!G35),ROUND(Regressions!G35, 1), NA())</f>
        <v>#N/A</v>
      </c>
      <c r="H25" s="400">
        <f>IF(ISNUMBER(Regressions!H35),ROUND(Regressions!H35, 1), NA())</f>
        <v>75.7</v>
      </c>
      <c r="I25" s="401">
        <f>IF(ISNUMBER(Regressions!I35),ROUND(Regressions!I35, 1), NA())</f>
        <v>24.3</v>
      </c>
      <c r="J25" s="402" t="e">
        <f>IF(ISNUMBER(Regressions!J35),ROUND(Regressions!J35, 1), NA())</f>
        <v>#N/A</v>
      </c>
      <c r="K25" s="309" t="e">
        <f>IF(ISNUMBER(Regressions!K35),ROUND(Regressions!K35, 1), NA())</f>
        <v>#N/A</v>
      </c>
      <c r="L25" s="403" t="e">
        <f>IF(ISNUMBER(Regressions!L35),ROUND(Regressions!L35, 1), NA())</f>
        <v>#N/A</v>
      </c>
      <c r="M25" s="400" t="e">
        <f>IF(ISNUMBER(Regressions!M35),ROUND(Regressions!M35, 1), NA())</f>
        <v>#N/A</v>
      </c>
      <c r="N25" s="404" t="e">
        <f>IF(ISNUMBER(Regressions!N35),ROUND(Regressions!N35, 1), NA())</f>
        <v>#N/A</v>
      </c>
      <c r="O25" s="398" t="e">
        <f>IF(ISNUMBER(Regressions!O35),ROUND(Regressions!O35, 1), NA())</f>
        <v>#N/A</v>
      </c>
      <c r="P25" s="309" t="e">
        <f>IF(ISNUMBER(Regressions!P35),ROUND(Regressions!P35, 1), NA())</f>
        <v>#N/A</v>
      </c>
      <c r="Q25" s="405" t="e">
        <f>IF(ISNUMBER(Regressions!Q35),ROUND(Regressions!Q35, 1), NA())</f>
        <v>#N/A</v>
      </c>
      <c r="R25" s="400" t="e">
        <f>IF(ISNUMBER(Regressions!R35),ROUND(Regressions!R35, 1), NA())</f>
        <v>#N/A</v>
      </c>
      <c r="S25" s="401" t="e">
        <f>IF(ISNUMBER(Regressions!S35),ROUND(Regressions!S35, 1), NA())</f>
        <v>#N/A</v>
      </c>
    </row>
    <row r="26" x14ac:dyDescent="0.2">
      <c r="A26" s="239" t="str">
        <f>IF(ISBLANK(Regressions!A36), " ", Regressions!A36)</f>
        <v>Dominican Republic</v>
      </c>
      <c r="B26" s="234">
        <f>IF(ISBLANK(Regressions!B36), " ", Regressions!B36)</f>
        <v>2005</v>
      </c>
      <c r="C26" s="237" t="str">
        <f>IF(ISBLANK(Regressions!C36), " ", Regressions!C36)</f>
        <v>Urban</v>
      </c>
      <c r="D26" s="241">
        <f>IF(ISBLANK(Regressions!D36), " ", Regressions!D36)</f>
        <v>2012874.8980327607</v>
      </c>
      <c r="E26" s="398" t="e">
        <f>IF(ISNUMBER(Regressions!E36),ROUND(Regressions!E36, 1), NA())</f>
        <v>#N/A</v>
      </c>
      <c r="F26" s="309">
        <f>IF(ISNUMBER(Regressions!F36),ROUND(Regressions!F36, 1), NA())</f>
        <v>76.900000000000006</v>
      </c>
      <c r="G26" s="399" t="e">
        <f>IF(ISNUMBER(Regressions!G36),ROUND(Regressions!G36, 1), NA())</f>
        <v>#N/A</v>
      </c>
      <c r="H26" s="400">
        <f>IF(ISNUMBER(Regressions!H36),ROUND(Regressions!H36, 1), NA())</f>
        <v>76.900000000000006</v>
      </c>
      <c r="I26" s="401">
        <f>IF(ISNUMBER(Regressions!I36),ROUND(Regressions!I36, 1), NA())</f>
        <v>23.1</v>
      </c>
      <c r="J26" s="402" t="e">
        <f>IF(ISNUMBER(Regressions!J36),ROUND(Regressions!J36, 1), NA())</f>
        <v>#N/A</v>
      </c>
      <c r="K26" s="309" t="e">
        <f>IF(ISNUMBER(Regressions!K36),ROUND(Regressions!K36, 1), NA())</f>
        <v>#N/A</v>
      </c>
      <c r="L26" s="403" t="e">
        <f>IF(ISNUMBER(Regressions!L36),ROUND(Regressions!L36, 1), NA())</f>
        <v>#N/A</v>
      </c>
      <c r="M26" s="400" t="e">
        <f>IF(ISNUMBER(Regressions!M36),ROUND(Regressions!M36, 1), NA())</f>
        <v>#N/A</v>
      </c>
      <c r="N26" s="404" t="e">
        <f>IF(ISNUMBER(Regressions!N36),ROUND(Regressions!N36, 1), NA())</f>
        <v>#N/A</v>
      </c>
      <c r="O26" s="398" t="e">
        <f>IF(ISNUMBER(Regressions!O36),ROUND(Regressions!O36, 1), NA())</f>
        <v>#N/A</v>
      </c>
      <c r="P26" s="309" t="e">
        <f>IF(ISNUMBER(Regressions!P36),ROUND(Regressions!P36, 1), NA())</f>
        <v>#N/A</v>
      </c>
      <c r="Q26" s="405" t="e">
        <f>IF(ISNUMBER(Regressions!Q36),ROUND(Regressions!Q36, 1), NA())</f>
        <v>#N/A</v>
      </c>
      <c r="R26" s="400" t="e">
        <f>IF(ISNUMBER(Regressions!R36),ROUND(Regressions!R36, 1), NA())</f>
        <v>#N/A</v>
      </c>
      <c r="S26" s="401" t="e">
        <f>IF(ISNUMBER(Regressions!S36),ROUND(Regressions!S36, 1), NA())</f>
        <v>#N/A</v>
      </c>
    </row>
    <row r="27" x14ac:dyDescent="0.2">
      <c r="A27" s="239" t="str">
        <f>IF(ISBLANK(Regressions!A37), " ", Regressions!A37)</f>
        <v>Dominican Republic</v>
      </c>
      <c r="B27" s="234">
        <f>IF(ISBLANK(Regressions!B37), " ", Regressions!B37)</f>
        <v>2006</v>
      </c>
      <c r="C27" s="237" t="str">
        <f>IF(ISBLANK(Regressions!C37), " ", Regressions!C37)</f>
        <v>Urban</v>
      </c>
      <c r="D27" s="241">
        <f>IF(ISBLANK(Regressions!D37), " ", Regressions!D37)</f>
        <v>2061635.1122445681</v>
      </c>
      <c r="E27" s="398" t="e">
        <f>IF(ISNUMBER(Regressions!E37),ROUND(Regressions!E37, 1), NA())</f>
        <v>#N/A</v>
      </c>
      <c r="F27" s="309">
        <f>IF(ISNUMBER(Regressions!F37),ROUND(Regressions!F37, 1), NA())</f>
        <v>78.2</v>
      </c>
      <c r="G27" s="399" t="e">
        <f>IF(ISNUMBER(Regressions!G37),ROUND(Regressions!G37, 1), NA())</f>
        <v>#N/A</v>
      </c>
      <c r="H27" s="400">
        <f>IF(ISNUMBER(Regressions!H37),ROUND(Regressions!H37, 1), NA())</f>
        <v>78.2</v>
      </c>
      <c r="I27" s="401">
        <f>IF(ISNUMBER(Regressions!I37),ROUND(Regressions!I37, 1), NA())</f>
        <v>21.8</v>
      </c>
      <c r="J27" s="402" t="e">
        <f>IF(ISNUMBER(Regressions!J37),ROUND(Regressions!J37, 1), NA())</f>
        <v>#N/A</v>
      </c>
      <c r="K27" s="309" t="e">
        <f>IF(ISNUMBER(Regressions!K37),ROUND(Regressions!K37, 1), NA())</f>
        <v>#N/A</v>
      </c>
      <c r="L27" s="403" t="e">
        <f>IF(ISNUMBER(Regressions!L37),ROUND(Regressions!L37, 1), NA())</f>
        <v>#N/A</v>
      </c>
      <c r="M27" s="400" t="e">
        <f>IF(ISNUMBER(Regressions!M37),ROUND(Regressions!M37, 1), NA())</f>
        <v>#N/A</v>
      </c>
      <c r="N27" s="404" t="e">
        <f>IF(ISNUMBER(Regressions!N37),ROUND(Regressions!N37, 1), NA())</f>
        <v>#N/A</v>
      </c>
      <c r="O27" s="398" t="e">
        <f>IF(ISNUMBER(Regressions!O37),ROUND(Regressions!O37, 1), NA())</f>
        <v>#N/A</v>
      </c>
      <c r="P27" s="309" t="e">
        <f>IF(ISNUMBER(Regressions!P37),ROUND(Regressions!P37, 1), NA())</f>
        <v>#N/A</v>
      </c>
      <c r="Q27" s="405" t="e">
        <f>IF(ISNUMBER(Regressions!Q37),ROUND(Regressions!Q37, 1), NA())</f>
        <v>#N/A</v>
      </c>
      <c r="R27" s="400" t="e">
        <f>IF(ISNUMBER(Regressions!R37),ROUND(Regressions!R37, 1), NA())</f>
        <v>#N/A</v>
      </c>
      <c r="S27" s="401" t="e">
        <f>IF(ISNUMBER(Regressions!S37),ROUND(Regressions!S37, 1), NA())</f>
        <v>#N/A</v>
      </c>
    </row>
    <row r="28" x14ac:dyDescent="0.2">
      <c r="A28" s="239" t="str">
        <f>IF(ISBLANK(Regressions!A38), " ", Regressions!A38)</f>
        <v>Dominican Republic</v>
      </c>
      <c r="B28" s="234">
        <f>IF(ISBLANK(Regressions!B38), " ", Regressions!B38)</f>
        <v>2007</v>
      </c>
      <c r="C28" s="237" t="str">
        <f>IF(ISBLANK(Regressions!C38), " ", Regressions!C38)</f>
        <v>Urban</v>
      </c>
      <c r="D28" s="241">
        <f>IF(ISBLANK(Regressions!D38), " ", Regressions!D38)</f>
        <v>2108479.0633239746</v>
      </c>
      <c r="E28" s="398" t="e">
        <f>IF(ISNUMBER(Regressions!E38),ROUND(Regressions!E38, 1), NA())</f>
        <v>#N/A</v>
      </c>
      <c r="F28" s="309">
        <f>IF(ISNUMBER(Regressions!F38),ROUND(Regressions!F38, 1), NA())</f>
        <v>79.5</v>
      </c>
      <c r="G28" s="399" t="e">
        <f>IF(ISNUMBER(Regressions!G38),ROUND(Regressions!G38, 1), NA())</f>
        <v>#N/A</v>
      </c>
      <c r="H28" s="400">
        <f>IF(ISNUMBER(Regressions!H38),ROUND(Regressions!H38, 1), NA())</f>
        <v>79.5</v>
      </c>
      <c r="I28" s="401">
        <f>IF(ISNUMBER(Regressions!I38),ROUND(Regressions!I38, 1), NA())</f>
        <v>20.5</v>
      </c>
      <c r="J28" s="402" t="e">
        <f>IF(ISNUMBER(Regressions!J38),ROUND(Regressions!J38, 1), NA())</f>
        <v>#N/A</v>
      </c>
      <c r="K28" s="309" t="e">
        <f>IF(ISNUMBER(Regressions!K38),ROUND(Regressions!K38, 1), NA())</f>
        <v>#N/A</v>
      </c>
      <c r="L28" s="403" t="e">
        <f>IF(ISNUMBER(Regressions!L38),ROUND(Regressions!L38, 1), NA())</f>
        <v>#N/A</v>
      </c>
      <c r="M28" s="400" t="e">
        <f>IF(ISNUMBER(Regressions!M38),ROUND(Regressions!M38, 1), NA())</f>
        <v>#N/A</v>
      </c>
      <c r="N28" s="404" t="e">
        <f>IF(ISNUMBER(Regressions!N38),ROUND(Regressions!N38, 1), NA())</f>
        <v>#N/A</v>
      </c>
      <c r="O28" s="398" t="e">
        <f>IF(ISNUMBER(Regressions!O38),ROUND(Regressions!O38, 1), NA())</f>
        <v>#N/A</v>
      </c>
      <c r="P28" s="309" t="e">
        <f>IF(ISNUMBER(Regressions!P38),ROUND(Regressions!P38, 1), NA())</f>
        <v>#N/A</v>
      </c>
      <c r="Q28" s="405" t="e">
        <f>IF(ISNUMBER(Regressions!Q38),ROUND(Regressions!Q38, 1), NA())</f>
        <v>#N/A</v>
      </c>
      <c r="R28" s="400" t="e">
        <f>IF(ISNUMBER(Regressions!R38),ROUND(Regressions!R38, 1), NA())</f>
        <v>#N/A</v>
      </c>
      <c r="S28" s="401" t="e">
        <f>IF(ISNUMBER(Regressions!S38),ROUND(Regressions!S38, 1), NA())</f>
        <v>#N/A</v>
      </c>
    </row>
    <row r="29" x14ac:dyDescent="0.2">
      <c r="A29" s="239" t="str">
        <f>IF(ISBLANK(Regressions!A39), " ", Regressions!A39)</f>
        <v>Dominican Republic</v>
      </c>
      <c r="B29" s="234">
        <f>IF(ISBLANK(Regressions!B39), " ", Regressions!B39)</f>
        <v>2008</v>
      </c>
      <c r="C29" s="237" t="str">
        <f>IF(ISBLANK(Regressions!C39), " ", Regressions!C39)</f>
        <v>Urban</v>
      </c>
      <c r="D29" s="241">
        <f>IF(ISBLANK(Regressions!D39), " ", Regressions!D39)</f>
        <v>2157643.91105957</v>
      </c>
      <c r="E29" s="398" t="e">
        <f>IF(ISNUMBER(Regressions!E39),ROUND(Regressions!E39, 1), NA())</f>
        <v>#N/A</v>
      </c>
      <c r="F29" s="309">
        <f>IF(ISNUMBER(Regressions!F39),ROUND(Regressions!F39, 1), NA())</f>
        <v>80.7</v>
      </c>
      <c r="G29" s="399" t="e">
        <f>IF(ISNUMBER(Regressions!G39),ROUND(Regressions!G39, 1), NA())</f>
        <v>#N/A</v>
      </c>
      <c r="H29" s="400">
        <f>IF(ISNUMBER(Regressions!H39),ROUND(Regressions!H39, 1), NA())</f>
        <v>80.7</v>
      </c>
      <c r="I29" s="401">
        <f>IF(ISNUMBER(Regressions!I39),ROUND(Regressions!I39, 1), NA())</f>
        <v>19.3</v>
      </c>
      <c r="J29" s="402" t="e">
        <f>IF(ISNUMBER(Regressions!J39),ROUND(Regressions!J39, 1), NA())</f>
        <v>#N/A</v>
      </c>
      <c r="K29" s="309" t="e">
        <f>IF(ISNUMBER(Regressions!K39),ROUND(Regressions!K39, 1), NA())</f>
        <v>#N/A</v>
      </c>
      <c r="L29" s="403" t="e">
        <f>IF(ISNUMBER(Regressions!L39),ROUND(Regressions!L39, 1), NA())</f>
        <v>#N/A</v>
      </c>
      <c r="M29" s="400" t="e">
        <f>IF(ISNUMBER(Regressions!M39),ROUND(Regressions!M39, 1), NA())</f>
        <v>#N/A</v>
      </c>
      <c r="N29" s="404" t="e">
        <f>IF(ISNUMBER(Regressions!N39),ROUND(Regressions!N39, 1), NA())</f>
        <v>#N/A</v>
      </c>
      <c r="O29" s="398" t="e">
        <f>IF(ISNUMBER(Regressions!O39),ROUND(Regressions!O39, 1), NA())</f>
        <v>#N/A</v>
      </c>
      <c r="P29" s="309" t="e">
        <f>IF(ISNUMBER(Regressions!P39),ROUND(Regressions!P39, 1), NA())</f>
        <v>#N/A</v>
      </c>
      <c r="Q29" s="405" t="e">
        <f>IF(ISNUMBER(Regressions!Q39),ROUND(Regressions!Q39, 1), NA())</f>
        <v>#N/A</v>
      </c>
      <c r="R29" s="400" t="e">
        <f>IF(ISNUMBER(Regressions!R39),ROUND(Regressions!R39, 1), NA())</f>
        <v>#N/A</v>
      </c>
      <c r="S29" s="401" t="e">
        <f>IF(ISNUMBER(Regressions!S39),ROUND(Regressions!S39, 1), NA())</f>
        <v>#N/A</v>
      </c>
    </row>
    <row r="30" x14ac:dyDescent="0.2">
      <c r="A30" s="239" t="str">
        <f>IF(ISBLANK(Regressions!A40), " ", Regressions!A40)</f>
        <v>Dominican Republic</v>
      </c>
      <c r="B30" s="234">
        <f>IF(ISBLANK(Regressions!B40), " ", Regressions!B40)</f>
        <v>2009</v>
      </c>
      <c r="C30" s="237" t="str">
        <f>IF(ISBLANK(Regressions!C40), " ", Regressions!C40)</f>
        <v>Urban</v>
      </c>
      <c r="D30" s="241">
        <f>IF(ISBLANK(Regressions!D40), " ", Regressions!D40)</f>
        <v>2207422.9022286986</v>
      </c>
      <c r="E30" s="398" t="e">
        <f>IF(ISNUMBER(Regressions!E40),ROUND(Regressions!E40, 1), NA())</f>
        <v>#N/A</v>
      </c>
      <c r="F30" s="309">
        <f>IF(ISNUMBER(Regressions!F40),ROUND(Regressions!F40, 1), NA())</f>
        <v>82</v>
      </c>
      <c r="G30" s="399" t="e">
        <f>IF(ISNUMBER(Regressions!G40),ROUND(Regressions!G40, 1), NA())</f>
        <v>#N/A</v>
      </c>
      <c r="H30" s="400">
        <f>IF(ISNUMBER(Regressions!H40),ROUND(Regressions!H40, 1), NA())</f>
        <v>82</v>
      </c>
      <c r="I30" s="401">
        <f>IF(ISNUMBER(Regressions!I40),ROUND(Regressions!I40, 1), NA())</f>
        <v>18</v>
      </c>
      <c r="J30" s="402" t="e">
        <f>IF(ISNUMBER(Regressions!J40),ROUND(Regressions!J40, 1), NA())</f>
        <v>#N/A</v>
      </c>
      <c r="K30" s="309" t="e">
        <f>IF(ISNUMBER(Regressions!K40),ROUND(Regressions!K40, 1), NA())</f>
        <v>#N/A</v>
      </c>
      <c r="L30" s="403">
        <f>IF(ISNUMBER(Regressions!L40),ROUND(Regressions!L40, 1), NA())</f>
        <v>95.6</v>
      </c>
      <c r="M30" s="400" t="e">
        <f>IF(ISNUMBER(Regressions!M40),ROUND(Regressions!M40, 1), NA())</f>
        <v>#N/A</v>
      </c>
      <c r="N30" s="404" t="e">
        <f>IF(ISNUMBER(Regressions!N40),ROUND(Regressions!N40, 1), NA())</f>
        <v>#N/A</v>
      </c>
      <c r="O30" s="398" t="e">
        <f>IF(ISNUMBER(Regressions!O40),ROUND(Regressions!O40, 1), NA())</f>
        <v>#N/A</v>
      </c>
      <c r="P30" s="309" t="e">
        <f>IF(ISNUMBER(Regressions!P40),ROUND(Regressions!P40, 1), NA())</f>
        <v>#N/A</v>
      </c>
      <c r="Q30" s="405" t="e">
        <f>IF(ISNUMBER(Regressions!Q40),ROUND(Regressions!Q40, 1), NA())</f>
        <v>#N/A</v>
      </c>
      <c r="R30" s="400" t="e">
        <f>IF(ISNUMBER(Regressions!R40),ROUND(Regressions!R40, 1), NA())</f>
        <v>#N/A</v>
      </c>
      <c r="S30" s="401" t="e">
        <f>IF(ISNUMBER(Regressions!S40),ROUND(Regressions!S40, 1), NA())</f>
        <v>#N/A</v>
      </c>
    </row>
    <row r="31" x14ac:dyDescent="0.2">
      <c r="A31" s="239" t="str">
        <f>IF(ISBLANK(Regressions!A41), " ", Regressions!A41)</f>
        <v>Dominican Republic</v>
      </c>
      <c r="B31" s="234">
        <f>IF(ISBLANK(Regressions!B41), " ", Regressions!B41)</f>
        <v>2010</v>
      </c>
      <c r="C31" s="237" t="str">
        <f>IF(ISBLANK(Regressions!C41), " ", Regressions!C41)</f>
        <v>Urban</v>
      </c>
      <c r="D31" s="241">
        <f>IF(ISBLANK(Regressions!D41), " ", Regressions!D41)</f>
        <v>2253245.994754944</v>
      </c>
      <c r="E31" s="398" t="e">
        <f>IF(ISNUMBER(Regressions!E41),ROUND(Regressions!E41, 1), NA())</f>
        <v>#N/A</v>
      </c>
      <c r="F31" s="309">
        <f>IF(ISNUMBER(Regressions!F41),ROUND(Regressions!F41, 1), NA())</f>
        <v>83.3</v>
      </c>
      <c r="G31" s="399" t="e">
        <f>IF(ISNUMBER(Regressions!G41),ROUND(Regressions!G41, 1), NA())</f>
        <v>#N/A</v>
      </c>
      <c r="H31" s="400">
        <f>IF(ISNUMBER(Regressions!H41),ROUND(Regressions!H41, 1), NA())</f>
        <v>83.3</v>
      </c>
      <c r="I31" s="401">
        <f>IF(ISNUMBER(Regressions!I41),ROUND(Regressions!I41, 1), NA())</f>
        <v>16.7</v>
      </c>
      <c r="J31" s="402" t="e">
        <f>IF(ISNUMBER(Regressions!J41),ROUND(Regressions!J41, 1), NA())</f>
        <v>#N/A</v>
      </c>
      <c r="K31" s="309" t="e">
        <f>IF(ISNUMBER(Regressions!K41),ROUND(Regressions!K41, 1), NA())</f>
        <v>#N/A</v>
      </c>
      <c r="L31" s="403">
        <f>IF(ISNUMBER(Regressions!L41),ROUND(Regressions!L41, 1), NA())</f>
        <v>95.6</v>
      </c>
      <c r="M31" s="400" t="e">
        <f>IF(ISNUMBER(Regressions!M41),ROUND(Regressions!M41, 1), NA())</f>
        <v>#N/A</v>
      </c>
      <c r="N31" s="404" t="e">
        <f>IF(ISNUMBER(Regressions!N41),ROUND(Regressions!N41, 1), NA())</f>
        <v>#N/A</v>
      </c>
      <c r="O31" s="398" t="e">
        <f>IF(ISNUMBER(Regressions!O41),ROUND(Regressions!O41, 1), NA())</f>
        <v>#N/A</v>
      </c>
      <c r="P31" s="309" t="e">
        <f>IF(ISNUMBER(Regressions!P41),ROUND(Regressions!P41, 1), NA())</f>
        <v>#N/A</v>
      </c>
      <c r="Q31" s="405" t="e">
        <f>IF(ISNUMBER(Regressions!Q41),ROUND(Regressions!Q41, 1), NA())</f>
        <v>#N/A</v>
      </c>
      <c r="R31" s="400" t="e">
        <f>IF(ISNUMBER(Regressions!R41),ROUND(Regressions!R41, 1), NA())</f>
        <v>#N/A</v>
      </c>
      <c r="S31" s="401" t="e">
        <f>IF(ISNUMBER(Regressions!S41),ROUND(Regressions!S41, 1), NA())</f>
        <v>#N/A</v>
      </c>
    </row>
    <row r="32" x14ac:dyDescent="0.2">
      <c r="A32" s="239" t="str">
        <f>IF(ISBLANK(Regressions!A42), " ", Regressions!A42)</f>
        <v>Dominican Republic</v>
      </c>
      <c r="B32" s="234">
        <f>IF(ISBLANK(Regressions!B42), " ", Regressions!B42)</f>
        <v>2011</v>
      </c>
      <c r="C32" s="237" t="str">
        <f>IF(ISBLANK(Regressions!C42), " ", Regressions!C42)</f>
        <v>Urban</v>
      </c>
      <c r="D32" s="241">
        <f>IF(ISBLANK(Regressions!D42), " ", Regressions!D42)</f>
        <v>2297799.9486099244</v>
      </c>
      <c r="E32" s="398" t="e">
        <f>IF(ISNUMBER(Regressions!E42),ROUND(Regressions!E42, 1), NA())</f>
        <v>#N/A</v>
      </c>
      <c r="F32" s="309">
        <f>IF(ISNUMBER(Regressions!F42),ROUND(Regressions!F42, 1), NA())</f>
        <v>84.6</v>
      </c>
      <c r="G32" s="399" t="e">
        <f>IF(ISNUMBER(Regressions!G42),ROUND(Regressions!G42, 1), NA())</f>
        <v>#N/A</v>
      </c>
      <c r="H32" s="400">
        <f>IF(ISNUMBER(Regressions!H42),ROUND(Regressions!H42, 1), NA())</f>
        <v>84.6</v>
      </c>
      <c r="I32" s="401">
        <f>IF(ISNUMBER(Regressions!I42),ROUND(Regressions!I42, 1), NA())</f>
        <v>15.4</v>
      </c>
      <c r="J32" s="402" t="e">
        <f>IF(ISNUMBER(Regressions!J42),ROUND(Regressions!J42, 1), NA())</f>
        <v>#N/A</v>
      </c>
      <c r="K32" s="309" t="e">
        <f>IF(ISNUMBER(Regressions!K42),ROUND(Regressions!K42, 1), NA())</f>
        <v>#N/A</v>
      </c>
      <c r="L32" s="403">
        <f>IF(ISNUMBER(Regressions!L42),ROUND(Regressions!L42, 1), NA())</f>
        <v>95.6</v>
      </c>
      <c r="M32" s="400" t="e">
        <f>IF(ISNUMBER(Regressions!M42),ROUND(Regressions!M42, 1), NA())</f>
        <v>#N/A</v>
      </c>
      <c r="N32" s="404" t="e">
        <f>IF(ISNUMBER(Regressions!N42),ROUND(Regressions!N42, 1), NA())</f>
        <v>#N/A</v>
      </c>
      <c r="O32" s="398" t="e">
        <f>IF(ISNUMBER(Regressions!O42),ROUND(Regressions!O42, 1), NA())</f>
        <v>#N/A</v>
      </c>
      <c r="P32" s="309" t="e">
        <f>IF(ISNUMBER(Regressions!P42),ROUND(Regressions!P42, 1), NA())</f>
        <v>#N/A</v>
      </c>
      <c r="Q32" s="405" t="e">
        <f>IF(ISNUMBER(Regressions!Q42),ROUND(Regressions!Q42, 1), NA())</f>
        <v>#N/A</v>
      </c>
      <c r="R32" s="400" t="e">
        <f>IF(ISNUMBER(Regressions!R42),ROUND(Regressions!R42, 1), NA())</f>
        <v>#N/A</v>
      </c>
      <c r="S32" s="401" t="e">
        <f>IF(ISNUMBER(Regressions!S42),ROUND(Regressions!S42, 1), NA())</f>
        <v>#N/A</v>
      </c>
    </row>
    <row r="33" x14ac:dyDescent="0.2">
      <c r="A33" s="239" t="str">
        <f>IF(ISBLANK(Regressions!A43), " ", Regressions!A43)</f>
        <v>Dominican Republic</v>
      </c>
      <c r="B33" s="234">
        <f>IF(ISBLANK(Regressions!B43), " ", Regressions!B43)</f>
        <v>2012</v>
      </c>
      <c r="C33" s="237" t="str">
        <f>IF(ISBLANK(Regressions!C43), " ", Regressions!C43)</f>
        <v>Urban</v>
      </c>
      <c r="D33" s="241">
        <f>IF(ISBLANK(Regressions!D43), " ", Regressions!D43)</f>
        <v>2336708.1131977844</v>
      </c>
      <c r="E33" s="398" t="e">
        <f>IF(ISNUMBER(Regressions!E43),ROUND(Regressions!E43, 1), NA())</f>
        <v>#N/A</v>
      </c>
      <c r="F33" s="309">
        <f>IF(ISNUMBER(Regressions!F43),ROUND(Regressions!F43, 1), NA())</f>
        <v>85.8</v>
      </c>
      <c r="G33" s="399" t="e">
        <f>IF(ISNUMBER(Regressions!G43),ROUND(Regressions!G43, 1), NA())</f>
        <v>#N/A</v>
      </c>
      <c r="H33" s="400">
        <f>IF(ISNUMBER(Regressions!H43),ROUND(Regressions!H43, 1), NA())</f>
        <v>85.8</v>
      </c>
      <c r="I33" s="401">
        <f>IF(ISNUMBER(Regressions!I43),ROUND(Regressions!I43, 1), NA())</f>
        <v>14.2</v>
      </c>
      <c r="J33" s="402" t="e">
        <f>IF(ISNUMBER(Regressions!J43),ROUND(Regressions!J43, 1), NA())</f>
        <v>#N/A</v>
      </c>
      <c r="K33" s="309" t="e">
        <f>IF(ISNUMBER(Regressions!K43),ROUND(Regressions!K43, 1), NA())</f>
        <v>#N/A</v>
      </c>
      <c r="L33" s="403">
        <f>IF(ISNUMBER(Regressions!L43),ROUND(Regressions!L43, 1), NA())</f>
        <v>95.6</v>
      </c>
      <c r="M33" s="400" t="e">
        <f>IF(ISNUMBER(Regressions!M43),ROUND(Regressions!M43, 1), NA())</f>
        <v>#N/A</v>
      </c>
      <c r="N33" s="404" t="e">
        <f>IF(ISNUMBER(Regressions!N43),ROUND(Regressions!N43, 1), NA())</f>
        <v>#N/A</v>
      </c>
      <c r="O33" s="398" t="e">
        <f>IF(ISNUMBER(Regressions!O43),ROUND(Regressions!O43, 1), NA())</f>
        <v>#N/A</v>
      </c>
      <c r="P33" s="309" t="e">
        <f>IF(ISNUMBER(Regressions!P43),ROUND(Regressions!P43, 1), NA())</f>
        <v>#N/A</v>
      </c>
      <c r="Q33" s="405" t="e">
        <f>IF(ISNUMBER(Regressions!Q43),ROUND(Regressions!Q43, 1), NA())</f>
        <v>#N/A</v>
      </c>
      <c r="R33" s="400" t="e">
        <f>IF(ISNUMBER(Regressions!R43),ROUND(Regressions!R43, 1), NA())</f>
        <v>#N/A</v>
      </c>
      <c r="S33" s="401" t="e">
        <f>IF(ISNUMBER(Regressions!S43),ROUND(Regressions!S43, 1), NA())</f>
        <v>#N/A</v>
      </c>
    </row>
    <row r="34" x14ac:dyDescent="0.2">
      <c r="A34" s="239" t="str">
        <f>IF(ISBLANK(Regressions!A44), " ", Regressions!A44)</f>
        <v>Dominican Republic</v>
      </c>
      <c r="B34" s="234">
        <f>IF(ISBLANK(Regressions!B44), " ", Regressions!B44)</f>
        <v>2013</v>
      </c>
      <c r="C34" s="237" t="str">
        <f>IF(ISBLANK(Regressions!C44), " ", Regressions!C44)</f>
        <v>Urban</v>
      </c>
      <c r="D34" s="241">
        <f>IF(ISBLANK(Regressions!D44), " ", Regressions!D44)</f>
        <v>2373364.0523913573</v>
      </c>
      <c r="E34" s="398" t="e">
        <f>IF(ISNUMBER(Regressions!E44),ROUND(Regressions!E44, 1), NA())</f>
        <v>#N/A</v>
      </c>
      <c r="F34" s="309">
        <f>IF(ISNUMBER(Regressions!F44),ROUND(Regressions!F44, 1), NA())</f>
        <v>87.1</v>
      </c>
      <c r="G34" s="399" t="e">
        <f>IF(ISNUMBER(Regressions!G44),ROUND(Regressions!G44, 1), NA())</f>
        <v>#N/A</v>
      </c>
      <c r="H34" s="400">
        <f>IF(ISNUMBER(Regressions!H44),ROUND(Regressions!H44, 1), NA())</f>
        <v>87.1</v>
      </c>
      <c r="I34" s="401">
        <f>IF(ISNUMBER(Regressions!I44),ROUND(Regressions!I44, 1), NA())</f>
        <v>12.9</v>
      </c>
      <c r="J34" s="402" t="e">
        <f>IF(ISNUMBER(Regressions!J44),ROUND(Regressions!J44, 1), NA())</f>
        <v>#N/A</v>
      </c>
      <c r="K34" s="309" t="e">
        <f>IF(ISNUMBER(Regressions!K44),ROUND(Regressions!K44, 1), NA())</f>
        <v>#N/A</v>
      </c>
      <c r="L34" s="403">
        <f>IF(ISNUMBER(Regressions!L44),ROUND(Regressions!L44, 1), NA())</f>
        <v>95.6</v>
      </c>
      <c r="M34" s="400" t="e">
        <f>IF(ISNUMBER(Regressions!M44),ROUND(Regressions!M44, 1), NA())</f>
        <v>#N/A</v>
      </c>
      <c r="N34" s="404" t="e">
        <f>IF(ISNUMBER(Regressions!N44),ROUND(Regressions!N44, 1), NA())</f>
        <v>#N/A</v>
      </c>
      <c r="O34" s="398" t="e">
        <f>IF(ISNUMBER(Regressions!O44),ROUND(Regressions!O44, 1), NA())</f>
        <v>#N/A</v>
      </c>
      <c r="P34" s="309" t="e">
        <f>IF(ISNUMBER(Regressions!P44),ROUND(Regressions!P44, 1), NA())</f>
        <v>#N/A</v>
      </c>
      <c r="Q34" s="405" t="e">
        <f>IF(ISNUMBER(Regressions!Q44),ROUND(Regressions!Q44, 1), NA())</f>
        <v>#N/A</v>
      </c>
      <c r="R34" s="400" t="e">
        <f>IF(ISNUMBER(Regressions!R44),ROUND(Regressions!R44, 1), NA())</f>
        <v>#N/A</v>
      </c>
      <c r="S34" s="401" t="e">
        <f>IF(ISNUMBER(Regressions!S44),ROUND(Regressions!S44, 1), NA())</f>
        <v>#N/A</v>
      </c>
    </row>
    <row r="35" x14ac:dyDescent="0.2">
      <c r="A35" s="239" t="str">
        <f>IF(ISBLANK(Regressions!A45), " ", Regressions!A45)</f>
        <v>Dominican Republic</v>
      </c>
      <c r="B35" s="234">
        <f>IF(ISBLANK(Regressions!B45), " ", Regressions!B45)</f>
        <v>2014</v>
      </c>
      <c r="C35" s="237" t="str">
        <f>IF(ISBLANK(Regressions!C45), " ", Regressions!C45)</f>
        <v>Urban</v>
      </c>
      <c r="D35" s="241">
        <f>IF(ISBLANK(Regressions!D45), " ", Regressions!D45)</f>
        <v>2408830.9898010255</v>
      </c>
      <c r="E35" s="398" t="e">
        <f>IF(ISNUMBER(Regressions!E45),ROUND(Regressions!E45, 1), NA())</f>
        <v>#N/A</v>
      </c>
      <c r="F35" s="309">
        <f>IF(ISNUMBER(Regressions!F45),ROUND(Regressions!F45, 1), NA())</f>
        <v>88.4</v>
      </c>
      <c r="G35" s="399" t="e">
        <f>IF(ISNUMBER(Regressions!G45),ROUND(Regressions!G45, 1), NA())</f>
        <v>#N/A</v>
      </c>
      <c r="H35" s="400">
        <f>IF(ISNUMBER(Regressions!H45),ROUND(Regressions!H45, 1), NA())</f>
        <v>88.4</v>
      </c>
      <c r="I35" s="401">
        <f>IF(ISNUMBER(Regressions!I45),ROUND(Regressions!I45, 1), NA())</f>
        <v>11.6</v>
      </c>
      <c r="J35" s="402" t="e">
        <f>IF(ISNUMBER(Regressions!J45),ROUND(Regressions!J45, 1), NA())</f>
        <v>#N/A</v>
      </c>
      <c r="K35" s="309" t="e">
        <f>IF(ISNUMBER(Regressions!K45),ROUND(Regressions!K45, 1), NA())</f>
        <v>#N/A</v>
      </c>
      <c r="L35" s="403">
        <f>IF(ISNUMBER(Regressions!L45),ROUND(Regressions!L45, 1), NA())</f>
        <v>95.6</v>
      </c>
      <c r="M35" s="400" t="e">
        <f>IF(ISNUMBER(Regressions!M45),ROUND(Regressions!M45, 1), NA())</f>
        <v>#N/A</v>
      </c>
      <c r="N35" s="404" t="e">
        <f>IF(ISNUMBER(Regressions!N45),ROUND(Regressions!N45, 1), NA())</f>
        <v>#N/A</v>
      </c>
      <c r="O35" s="398" t="e">
        <f>IF(ISNUMBER(Regressions!O45),ROUND(Regressions!O45, 1), NA())</f>
        <v>#N/A</v>
      </c>
      <c r="P35" s="309" t="e">
        <f>IF(ISNUMBER(Regressions!P45),ROUND(Regressions!P45, 1), NA())</f>
        <v>#N/A</v>
      </c>
      <c r="Q35" s="405" t="e">
        <f>IF(ISNUMBER(Regressions!Q45),ROUND(Regressions!Q45, 1), NA())</f>
        <v>#N/A</v>
      </c>
      <c r="R35" s="400" t="e">
        <f>IF(ISNUMBER(Regressions!R45),ROUND(Regressions!R45, 1), NA())</f>
        <v>#N/A</v>
      </c>
      <c r="S35" s="401" t="e">
        <f>IF(ISNUMBER(Regressions!S45),ROUND(Regressions!S45, 1), NA())</f>
        <v>#N/A</v>
      </c>
    </row>
    <row r="36" x14ac:dyDescent="0.2">
      <c r="A36" s="239" t="str">
        <f>IF(ISBLANK(Regressions!A46), " ", Regressions!A46)</f>
        <v>Dominican Republic</v>
      </c>
      <c r="B36" s="234">
        <f>IF(ISBLANK(Regressions!B46), " ", Regressions!B46)</f>
        <v>2015</v>
      </c>
      <c r="C36" s="237" t="str">
        <f>IF(ISBLANK(Regressions!C46), " ", Regressions!C46)</f>
        <v>Urban</v>
      </c>
      <c r="D36" s="241">
        <f>IF(ISBLANK(Regressions!D46), " ", Regressions!D46)</f>
        <v>2445231.0901519773</v>
      </c>
      <c r="E36" s="398" t="e">
        <f>IF(ISNUMBER(Regressions!E46),ROUND(Regressions!E46, 1), NA())</f>
        <v>#N/A</v>
      </c>
      <c r="F36" s="309">
        <f>IF(ISNUMBER(Regressions!F46),ROUND(Regressions!F46, 1), NA())</f>
        <v>89.7</v>
      </c>
      <c r="G36" s="399" t="e">
        <f>IF(ISNUMBER(Regressions!G46),ROUND(Regressions!G46, 1), NA())</f>
        <v>#N/A</v>
      </c>
      <c r="H36" s="400">
        <f>IF(ISNUMBER(Regressions!H46),ROUND(Regressions!H46, 1), NA())</f>
        <v>89.7</v>
      </c>
      <c r="I36" s="401">
        <f>IF(ISNUMBER(Regressions!I46),ROUND(Regressions!I46, 1), NA())</f>
        <v>10.3</v>
      </c>
      <c r="J36" s="402" t="e">
        <f>IF(ISNUMBER(Regressions!J46),ROUND(Regressions!J46, 1), NA())</f>
        <v>#N/A</v>
      </c>
      <c r="K36" s="309" t="e">
        <f>IF(ISNUMBER(Regressions!K46),ROUND(Regressions!K46, 1), NA())</f>
        <v>#N/A</v>
      </c>
      <c r="L36" s="403">
        <f>IF(ISNUMBER(Regressions!L46),ROUND(Regressions!L46, 1), NA())</f>
        <v>95.6</v>
      </c>
      <c r="M36" s="400" t="e">
        <f>IF(ISNUMBER(Regressions!M46),ROUND(Regressions!M46, 1), NA())</f>
        <v>#N/A</v>
      </c>
      <c r="N36" s="404" t="e">
        <f>IF(ISNUMBER(Regressions!N46),ROUND(Regressions!N46, 1), NA())</f>
        <v>#N/A</v>
      </c>
      <c r="O36" s="398" t="e">
        <f>IF(ISNUMBER(Regressions!O46),ROUND(Regressions!O46, 1), NA())</f>
        <v>#N/A</v>
      </c>
      <c r="P36" s="309" t="e">
        <f>IF(ISNUMBER(Regressions!P46),ROUND(Regressions!P46, 1), NA())</f>
        <v>#N/A</v>
      </c>
      <c r="Q36" s="405" t="e">
        <f>IF(ISNUMBER(Regressions!Q46),ROUND(Regressions!Q46, 1), NA())</f>
        <v>#N/A</v>
      </c>
      <c r="R36" s="400" t="e">
        <f>IF(ISNUMBER(Regressions!R46),ROUND(Regressions!R46, 1), NA())</f>
        <v>#N/A</v>
      </c>
      <c r="S36" s="401" t="e">
        <f>IF(ISNUMBER(Regressions!S46),ROUND(Regressions!S46, 1), NA())</f>
        <v>#N/A</v>
      </c>
    </row>
    <row r="37" x14ac:dyDescent="0.2">
      <c r="A37" s="375" t="str">
        <f>IF(ISBLANK(Regressions!A47), " ", Regressions!A47)</f>
        <v>Dominican Republic</v>
      </c>
      <c r="B37" s="376">
        <f>IF(ISBLANK(Regressions!B47), " ", Regressions!B47)</f>
        <v>2016</v>
      </c>
      <c r="C37" s="377" t="str">
        <f>IF(ISBLANK(Regressions!C47), " ", Regressions!C47)</f>
        <v>Urban</v>
      </c>
      <c r="D37" s="378">
        <f>IF(ISBLANK(Regressions!D47), " ", Regressions!D47)</f>
        <v>2480657.0196011355</v>
      </c>
      <c r="E37" s="406" t="e">
        <f>IF(ISNUMBER(Regressions!E47),ROUND(Regressions!E47, 1), NA())</f>
        <v>#N/A</v>
      </c>
      <c r="F37" s="310">
        <f>IF(ISNUMBER(Regressions!F47),ROUND(Regressions!F47, 1), NA())</f>
        <v>89.7</v>
      </c>
      <c r="G37" s="407" t="e">
        <f>IF(ISNUMBER(Regressions!G47),ROUND(Regressions!G47, 1), NA())</f>
        <v>#N/A</v>
      </c>
      <c r="H37" s="408">
        <f>IF(ISNUMBER(Regressions!H47),ROUND(Regressions!H47, 1), NA())</f>
        <v>89.7</v>
      </c>
      <c r="I37" s="409">
        <f>IF(ISNUMBER(Regressions!I47),ROUND(Regressions!I47, 1), NA())</f>
        <v>10.3</v>
      </c>
      <c r="J37" s="410" t="e">
        <f>IF(ISNUMBER(Regressions!J47),ROUND(Regressions!J47, 1), NA())</f>
        <v>#N/A</v>
      </c>
      <c r="K37" s="310" t="e">
        <f>IF(ISNUMBER(Regressions!K47),ROUND(Regressions!K47, 1), NA())</f>
        <v>#N/A</v>
      </c>
      <c r="L37" s="411">
        <f>IF(ISNUMBER(Regressions!L47),ROUND(Regressions!L47, 1), NA())</f>
        <v>95.6</v>
      </c>
      <c r="M37" s="408" t="e">
        <f>IF(ISNUMBER(Regressions!M47),ROUND(Regressions!M47, 1), NA())</f>
        <v>#N/A</v>
      </c>
      <c r="N37" s="412" t="e">
        <f>IF(ISNUMBER(Regressions!N47),ROUND(Regressions!N47, 1), NA())</f>
        <v>#N/A</v>
      </c>
      <c r="O37" s="406" t="e">
        <f>IF(ISNUMBER(Regressions!O47),ROUND(Regressions!O47, 1), NA())</f>
        <v>#N/A</v>
      </c>
      <c r="P37" s="310" t="e">
        <f>IF(ISNUMBER(Regressions!P47),ROUND(Regressions!P47, 1), NA())</f>
        <v>#N/A</v>
      </c>
      <c r="Q37" s="413" t="e">
        <f>IF(ISNUMBER(Regressions!Q47),ROUND(Regressions!Q47, 1), NA())</f>
        <v>#N/A</v>
      </c>
      <c r="R37" s="408" t="e">
        <f>IF(ISNUMBER(Regressions!R47),ROUND(Regressions!R47, 1), NA())</f>
        <v>#N/A</v>
      </c>
      <c r="S37" s="409" t="e">
        <f>IF(ISNUMBER(Regressions!S47),ROUND(Regressions!S47, 1), NA())</f>
        <v>#N/A</v>
      </c>
    </row>
    <row r="38" x14ac:dyDescent="0.2">
      <c r="A38" s="239" t="str">
        <f>IF(ISBLANK(Regressions!A48), " ", Regressions!A48)</f>
        <v>Dominican Republic</v>
      </c>
      <c r="B38" s="234">
        <f>IF(ISBLANK(Regressions!B48), " ", Regressions!B48)</f>
        <v>2000</v>
      </c>
      <c r="C38" s="237" t="str">
        <f>IF(ISBLANK(Regressions!C48), " ", Regressions!C48)</f>
        <v>Rural</v>
      </c>
      <c r="D38" s="241">
        <f>IF(ISBLANK(Regressions!D48), " ", Regressions!D48)</f>
        <v>1116945.0410879517</v>
      </c>
      <c r="E38" s="398" t="e">
        <f>IF(ISNUMBER(Regressions!E48),ROUND(Regressions!E48, 1), NA())</f>
        <v>#N/A</v>
      </c>
      <c r="F38" s="309">
        <f>IF(ISNUMBER(Regressions!F48),ROUND(Regressions!F48, 1), NA())</f>
        <v>41.5</v>
      </c>
      <c r="G38" s="399" t="e">
        <f>IF(ISNUMBER(Regressions!G48),ROUND(Regressions!G48, 1), NA())</f>
        <v>#N/A</v>
      </c>
      <c r="H38" s="400">
        <f>IF(ISNUMBER(Regressions!H48),ROUND(Regressions!H48, 1), NA())</f>
        <v>41.5</v>
      </c>
      <c r="I38" s="401">
        <f>IF(ISNUMBER(Regressions!I48),ROUND(Regressions!I48, 1), NA())</f>
        <v>58.5</v>
      </c>
      <c r="J38" s="402" t="e">
        <f>IF(ISNUMBER(Regressions!J48),ROUND(Regressions!J48, 1), NA())</f>
        <v>#N/A</v>
      </c>
      <c r="K38" s="309" t="e">
        <f>IF(ISNUMBER(Regressions!K48),ROUND(Regressions!K48, 1), NA())</f>
        <v>#N/A</v>
      </c>
      <c r="L38" s="403" t="e">
        <f>IF(ISNUMBER(Regressions!L48),ROUND(Regressions!L48, 1), NA())</f>
        <v>#N/A</v>
      </c>
      <c r="M38" s="400" t="e">
        <f>IF(ISNUMBER(Regressions!M48),ROUND(Regressions!M48, 1), NA())</f>
        <v>#N/A</v>
      </c>
      <c r="N38" s="404" t="e">
        <f>IF(ISNUMBER(Regressions!N48),ROUND(Regressions!N48, 1), NA())</f>
        <v>#N/A</v>
      </c>
      <c r="O38" s="398" t="e">
        <f>IF(ISNUMBER(Regressions!O48),ROUND(Regressions!O48, 1), NA())</f>
        <v>#N/A</v>
      </c>
      <c r="P38" s="309" t="e">
        <f>IF(ISNUMBER(Regressions!P48),ROUND(Regressions!P48, 1), NA())</f>
        <v>#N/A</v>
      </c>
      <c r="Q38" s="405" t="e">
        <f>IF(ISNUMBER(Regressions!Q48),ROUND(Regressions!Q48, 1), NA())</f>
        <v>#N/A</v>
      </c>
      <c r="R38" s="400" t="e">
        <f>IF(ISNUMBER(Regressions!R48),ROUND(Regressions!R48, 1), NA())</f>
        <v>#N/A</v>
      </c>
      <c r="S38" s="401" t="e">
        <f>IF(ISNUMBER(Regressions!S48),ROUND(Regressions!S48, 1), NA())</f>
        <v>#N/A</v>
      </c>
    </row>
    <row r="39" x14ac:dyDescent="0.2">
      <c r="A39" s="239" t="str">
        <f>IF(ISBLANK(Regressions!A49), " ", Regressions!A49)</f>
        <v>Dominican Republic</v>
      </c>
      <c r="B39" s="234">
        <f>IF(ISBLANK(Regressions!B49), " ", Regressions!B49)</f>
        <v>2001</v>
      </c>
      <c r="C39" s="237" t="str">
        <f>IF(ISBLANK(Regressions!C49), " ", Regressions!C49)</f>
        <v>Rural</v>
      </c>
      <c r="D39" s="241">
        <f>IF(ISBLANK(Regressions!D49), " ", Regressions!D49)</f>
        <v>1101194.0474468996</v>
      </c>
      <c r="E39" s="398" t="e">
        <f>IF(ISNUMBER(Regressions!E49),ROUND(Regressions!E49, 1), NA())</f>
        <v>#N/A</v>
      </c>
      <c r="F39" s="309">
        <f>IF(ISNUMBER(Regressions!F49),ROUND(Regressions!F49, 1), NA())</f>
        <v>41.5</v>
      </c>
      <c r="G39" s="399" t="e">
        <f>IF(ISNUMBER(Regressions!G49),ROUND(Regressions!G49, 1), NA())</f>
        <v>#N/A</v>
      </c>
      <c r="H39" s="400">
        <f>IF(ISNUMBER(Regressions!H49),ROUND(Regressions!H49, 1), NA())</f>
        <v>41.5</v>
      </c>
      <c r="I39" s="401">
        <f>IF(ISNUMBER(Regressions!I49),ROUND(Regressions!I49, 1), NA())</f>
        <v>58.5</v>
      </c>
      <c r="J39" s="402" t="e">
        <f>IF(ISNUMBER(Regressions!J49),ROUND(Regressions!J49, 1), NA())</f>
        <v>#N/A</v>
      </c>
      <c r="K39" s="309" t="e">
        <f>IF(ISNUMBER(Regressions!K49),ROUND(Regressions!K49, 1), NA())</f>
        <v>#N/A</v>
      </c>
      <c r="L39" s="403" t="e">
        <f>IF(ISNUMBER(Regressions!L49),ROUND(Regressions!L49, 1), NA())</f>
        <v>#N/A</v>
      </c>
      <c r="M39" s="400" t="e">
        <f>IF(ISNUMBER(Regressions!M49),ROUND(Regressions!M49, 1), NA())</f>
        <v>#N/A</v>
      </c>
      <c r="N39" s="404" t="e">
        <f>IF(ISNUMBER(Regressions!N49),ROUND(Regressions!N49, 1), NA())</f>
        <v>#N/A</v>
      </c>
      <c r="O39" s="398" t="e">
        <f>IF(ISNUMBER(Regressions!O49),ROUND(Regressions!O49, 1), NA())</f>
        <v>#N/A</v>
      </c>
      <c r="P39" s="309" t="e">
        <f>IF(ISNUMBER(Regressions!P49),ROUND(Regressions!P49, 1), NA())</f>
        <v>#N/A</v>
      </c>
      <c r="Q39" s="405" t="e">
        <f>IF(ISNUMBER(Regressions!Q49),ROUND(Regressions!Q49, 1), NA())</f>
        <v>#N/A</v>
      </c>
      <c r="R39" s="400" t="e">
        <f>IF(ISNUMBER(Regressions!R49),ROUND(Regressions!R49, 1), NA())</f>
        <v>#N/A</v>
      </c>
      <c r="S39" s="401" t="e">
        <f>IF(ISNUMBER(Regressions!S49),ROUND(Regressions!S49, 1), NA())</f>
        <v>#N/A</v>
      </c>
    </row>
    <row r="40" x14ac:dyDescent="0.2">
      <c r="A40" s="239" t="str">
        <f>IF(ISBLANK(Regressions!A50), " ", Regressions!A50)</f>
        <v>Dominican Republic</v>
      </c>
      <c r="B40" s="234">
        <f>IF(ISBLANK(Regressions!B50), " ", Regressions!B50)</f>
        <v>2002</v>
      </c>
      <c r="C40" s="237" t="str">
        <f>IF(ISBLANK(Regressions!C50), " ", Regressions!C50)</f>
        <v>Rural</v>
      </c>
      <c r="D40" s="241">
        <f>IF(ISBLANK(Regressions!D50), " ", Regressions!D50)</f>
        <v>1083117.9450549318</v>
      </c>
      <c r="E40" s="398" t="e">
        <f>IF(ISNUMBER(Regressions!E50),ROUND(Regressions!E50, 1), NA())</f>
        <v>#N/A</v>
      </c>
      <c r="F40" s="309">
        <f>IF(ISNUMBER(Regressions!F50),ROUND(Regressions!F50, 1), NA())</f>
        <v>41.5</v>
      </c>
      <c r="G40" s="399" t="e">
        <f>IF(ISNUMBER(Regressions!G50),ROUND(Regressions!G50, 1), NA())</f>
        <v>#N/A</v>
      </c>
      <c r="H40" s="400">
        <f>IF(ISNUMBER(Regressions!H50),ROUND(Regressions!H50, 1), NA())</f>
        <v>41.5</v>
      </c>
      <c r="I40" s="401">
        <f>IF(ISNUMBER(Regressions!I50),ROUND(Regressions!I50, 1), NA())</f>
        <v>58.5</v>
      </c>
      <c r="J40" s="402" t="e">
        <f>IF(ISNUMBER(Regressions!J50),ROUND(Regressions!J50, 1), NA())</f>
        <v>#N/A</v>
      </c>
      <c r="K40" s="309" t="e">
        <f>IF(ISNUMBER(Regressions!K50),ROUND(Regressions!K50, 1), NA())</f>
        <v>#N/A</v>
      </c>
      <c r="L40" s="403" t="e">
        <f>IF(ISNUMBER(Regressions!L50),ROUND(Regressions!L50, 1), NA())</f>
        <v>#N/A</v>
      </c>
      <c r="M40" s="400" t="e">
        <f>IF(ISNUMBER(Regressions!M50),ROUND(Regressions!M50, 1), NA())</f>
        <v>#N/A</v>
      </c>
      <c r="N40" s="404" t="e">
        <f>IF(ISNUMBER(Regressions!N50),ROUND(Regressions!N50, 1), NA())</f>
        <v>#N/A</v>
      </c>
      <c r="O40" s="398" t="e">
        <f>IF(ISNUMBER(Regressions!O50),ROUND(Regressions!O50, 1), NA())</f>
        <v>#N/A</v>
      </c>
      <c r="P40" s="309" t="e">
        <f>IF(ISNUMBER(Regressions!P50),ROUND(Regressions!P50, 1), NA())</f>
        <v>#N/A</v>
      </c>
      <c r="Q40" s="405" t="e">
        <f>IF(ISNUMBER(Regressions!Q50),ROUND(Regressions!Q50, 1), NA())</f>
        <v>#N/A</v>
      </c>
      <c r="R40" s="400" t="e">
        <f>IF(ISNUMBER(Regressions!R50),ROUND(Regressions!R50, 1), NA())</f>
        <v>#N/A</v>
      </c>
      <c r="S40" s="401" t="e">
        <f>IF(ISNUMBER(Regressions!S50),ROUND(Regressions!S50, 1), NA())</f>
        <v>#N/A</v>
      </c>
    </row>
    <row r="41" x14ac:dyDescent="0.2">
      <c r="A41" s="239" t="str">
        <f>IF(ISBLANK(Regressions!A51), " ", Regressions!A51)</f>
        <v>Dominican Republic</v>
      </c>
      <c r="B41" s="234">
        <f>IF(ISBLANK(Regressions!B51), " ", Regressions!B51)</f>
        <v>2003</v>
      </c>
      <c r="C41" s="237" t="str">
        <f>IF(ISBLANK(Regressions!C51), " ", Regressions!C51)</f>
        <v>Rural</v>
      </c>
      <c r="D41" s="241">
        <f>IF(ISBLANK(Regressions!D51), " ", Regressions!D51)</f>
        <v>1050340.1058082581</v>
      </c>
      <c r="E41" s="398" t="e">
        <f>IF(ISNUMBER(Regressions!E51),ROUND(Regressions!E51, 1), NA())</f>
        <v>#N/A</v>
      </c>
      <c r="F41" s="309">
        <f>IF(ISNUMBER(Regressions!F51),ROUND(Regressions!F51, 1), NA())</f>
        <v>41.5</v>
      </c>
      <c r="G41" s="399" t="e">
        <f>IF(ISNUMBER(Regressions!G51),ROUND(Regressions!G51, 1), NA())</f>
        <v>#N/A</v>
      </c>
      <c r="H41" s="400">
        <f>IF(ISNUMBER(Regressions!H51),ROUND(Regressions!H51, 1), NA())</f>
        <v>41.5</v>
      </c>
      <c r="I41" s="401">
        <f>IF(ISNUMBER(Regressions!I51),ROUND(Regressions!I51, 1), NA())</f>
        <v>58.5</v>
      </c>
      <c r="J41" s="402" t="e">
        <f>IF(ISNUMBER(Regressions!J51),ROUND(Regressions!J51, 1), NA())</f>
        <v>#N/A</v>
      </c>
      <c r="K41" s="309" t="e">
        <f>IF(ISNUMBER(Regressions!K51),ROUND(Regressions!K51, 1), NA())</f>
        <v>#N/A</v>
      </c>
      <c r="L41" s="403" t="e">
        <f>IF(ISNUMBER(Regressions!L51),ROUND(Regressions!L51, 1), NA())</f>
        <v>#N/A</v>
      </c>
      <c r="M41" s="400" t="e">
        <f>IF(ISNUMBER(Regressions!M51),ROUND(Regressions!M51, 1), NA())</f>
        <v>#N/A</v>
      </c>
      <c r="N41" s="404" t="e">
        <f>IF(ISNUMBER(Regressions!N51),ROUND(Regressions!N51, 1), NA())</f>
        <v>#N/A</v>
      </c>
      <c r="O41" s="398" t="e">
        <f>IF(ISNUMBER(Regressions!O51),ROUND(Regressions!O51, 1), NA())</f>
        <v>#N/A</v>
      </c>
      <c r="P41" s="309" t="e">
        <f>IF(ISNUMBER(Regressions!P51),ROUND(Regressions!P51, 1), NA())</f>
        <v>#N/A</v>
      </c>
      <c r="Q41" s="405" t="e">
        <f>IF(ISNUMBER(Regressions!Q51),ROUND(Regressions!Q51, 1), NA())</f>
        <v>#N/A</v>
      </c>
      <c r="R41" s="400" t="e">
        <f>IF(ISNUMBER(Regressions!R51),ROUND(Regressions!R51, 1), NA())</f>
        <v>#N/A</v>
      </c>
      <c r="S41" s="401" t="e">
        <f>IF(ISNUMBER(Regressions!S51),ROUND(Regressions!S51, 1), NA())</f>
        <v>#N/A</v>
      </c>
    </row>
    <row r="42" x14ac:dyDescent="0.2">
      <c r="A42" s="239" t="str">
        <f>IF(ISBLANK(Regressions!A52), " ", Regressions!A52)</f>
        <v>Dominican Republic</v>
      </c>
      <c r="B42" s="234">
        <f>IF(ISBLANK(Regressions!B52), " ", Regressions!B52)</f>
        <v>2004</v>
      </c>
      <c r="C42" s="237" t="str">
        <f>IF(ISBLANK(Regressions!C52), " ", Regressions!C52)</f>
        <v>Rural</v>
      </c>
      <c r="D42" s="241">
        <f>IF(ISBLANK(Regressions!D52), " ", Regressions!D52)</f>
        <v>1011701.9430712891</v>
      </c>
      <c r="E42" s="398" t="e">
        <f>IF(ISNUMBER(Regressions!E52),ROUND(Regressions!E52, 1), NA())</f>
        <v>#N/A</v>
      </c>
      <c r="F42" s="309">
        <f>IF(ISNUMBER(Regressions!F52),ROUND(Regressions!F52, 1), NA())</f>
        <v>41.5</v>
      </c>
      <c r="G42" s="399" t="e">
        <f>IF(ISNUMBER(Regressions!G52),ROUND(Regressions!G52, 1), NA())</f>
        <v>#N/A</v>
      </c>
      <c r="H42" s="400">
        <f>IF(ISNUMBER(Regressions!H52),ROUND(Regressions!H52, 1), NA())</f>
        <v>41.5</v>
      </c>
      <c r="I42" s="401">
        <f>IF(ISNUMBER(Regressions!I52),ROUND(Regressions!I52, 1), NA())</f>
        <v>58.5</v>
      </c>
      <c r="J42" s="402" t="e">
        <f>IF(ISNUMBER(Regressions!J52),ROUND(Regressions!J52, 1), NA())</f>
        <v>#N/A</v>
      </c>
      <c r="K42" s="309" t="e">
        <f>IF(ISNUMBER(Regressions!K52),ROUND(Regressions!K52, 1), NA())</f>
        <v>#N/A</v>
      </c>
      <c r="L42" s="403" t="e">
        <f>IF(ISNUMBER(Regressions!L52),ROUND(Regressions!L52, 1), NA())</f>
        <v>#N/A</v>
      </c>
      <c r="M42" s="400" t="e">
        <f>IF(ISNUMBER(Regressions!M52),ROUND(Regressions!M52, 1), NA())</f>
        <v>#N/A</v>
      </c>
      <c r="N42" s="404" t="e">
        <f>IF(ISNUMBER(Regressions!N52),ROUND(Regressions!N52, 1), NA())</f>
        <v>#N/A</v>
      </c>
      <c r="O42" s="398" t="e">
        <f>IF(ISNUMBER(Regressions!O52),ROUND(Regressions!O52, 1), NA())</f>
        <v>#N/A</v>
      </c>
      <c r="P42" s="309" t="e">
        <f>IF(ISNUMBER(Regressions!P52),ROUND(Regressions!P52, 1), NA())</f>
        <v>#N/A</v>
      </c>
      <c r="Q42" s="405" t="e">
        <f>IF(ISNUMBER(Regressions!Q52),ROUND(Regressions!Q52, 1), NA())</f>
        <v>#N/A</v>
      </c>
      <c r="R42" s="400" t="e">
        <f>IF(ISNUMBER(Regressions!R52),ROUND(Regressions!R52, 1), NA())</f>
        <v>#N/A</v>
      </c>
      <c r="S42" s="401" t="e">
        <f>IF(ISNUMBER(Regressions!S52),ROUND(Regressions!S52, 1), NA())</f>
        <v>#N/A</v>
      </c>
    </row>
    <row r="43" x14ac:dyDescent="0.2">
      <c r="A43" s="239" t="str">
        <f>IF(ISBLANK(Regressions!A53), " ", Regressions!A53)</f>
        <v>Dominican Republic</v>
      </c>
      <c r="B43" s="234">
        <f>IF(ISBLANK(Regressions!B53), " ", Regressions!B53)</f>
        <v>2005</v>
      </c>
      <c r="C43" s="237" t="str">
        <f>IF(ISBLANK(Regressions!C53), " ", Regressions!C53)</f>
        <v>Rural</v>
      </c>
      <c r="D43" s="241">
        <f>IF(ISBLANK(Regressions!D53), " ", Regressions!D53)</f>
        <v>975182.1019672394</v>
      </c>
      <c r="E43" s="398" t="e">
        <f>IF(ISNUMBER(Regressions!E53),ROUND(Regressions!E53, 1), NA())</f>
        <v>#N/A</v>
      </c>
      <c r="F43" s="309">
        <f>IF(ISNUMBER(Regressions!F53),ROUND(Regressions!F53, 1), NA())</f>
        <v>45.7</v>
      </c>
      <c r="G43" s="399" t="e">
        <f>IF(ISNUMBER(Regressions!G53),ROUND(Regressions!G53, 1), NA())</f>
        <v>#N/A</v>
      </c>
      <c r="H43" s="400">
        <f>IF(ISNUMBER(Regressions!H53),ROUND(Regressions!H53, 1), NA())</f>
        <v>45.7</v>
      </c>
      <c r="I43" s="401">
        <f>IF(ISNUMBER(Regressions!I53),ROUND(Regressions!I53, 1), NA())</f>
        <v>54.3</v>
      </c>
      <c r="J43" s="402" t="e">
        <f>IF(ISNUMBER(Regressions!J53),ROUND(Regressions!J53, 1), NA())</f>
        <v>#N/A</v>
      </c>
      <c r="K43" s="309" t="e">
        <f>IF(ISNUMBER(Regressions!K53),ROUND(Regressions!K53, 1), NA())</f>
        <v>#N/A</v>
      </c>
      <c r="L43" s="403" t="e">
        <f>IF(ISNUMBER(Regressions!L53),ROUND(Regressions!L53, 1), NA())</f>
        <v>#N/A</v>
      </c>
      <c r="M43" s="400" t="e">
        <f>IF(ISNUMBER(Regressions!M53),ROUND(Regressions!M53, 1), NA())</f>
        <v>#N/A</v>
      </c>
      <c r="N43" s="404" t="e">
        <f>IF(ISNUMBER(Regressions!N53),ROUND(Regressions!N53, 1), NA())</f>
        <v>#N/A</v>
      </c>
      <c r="O43" s="398" t="e">
        <f>IF(ISNUMBER(Regressions!O53),ROUND(Regressions!O53, 1), NA())</f>
        <v>#N/A</v>
      </c>
      <c r="P43" s="309" t="e">
        <f>IF(ISNUMBER(Regressions!P53),ROUND(Regressions!P53, 1), NA())</f>
        <v>#N/A</v>
      </c>
      <c r="Q43" s="405" t="e">
        <f>IF(ISNUMBER(Regressions!Q53),ROUND(Regressions!Q53, 1), NA())</f>
        <v>#N/A</v>
      </c>
      <c r="R43" s="400" t="e">
        <f>IF(ISNUMBER(Regressions!R53),ROUND(Regressions!R53, 1), NA())</f>
        <v>#N/A</v>
      </c>
      <c r="S43" s="401" t="e">
        <f>IF(ISNUMBER(Regressions!S53),ROUND(Regressions!S53, 1), NA())</f>
        <v>#N/A</v>
      </c>
    </row>
    <row r="44" x14ac:dyDescent="0.2">
      <c r="A44" s="239" t="str">
        <f>IF(ISBLANK(Regressions!A54), " ", Regressions!A54)</f>
        <v>Dominican Republic</v>
      </c>
      <c r="B44" s="234">
        <f>IF(ISBLANK(Regressions!B54), " ", Regressions!B54)</f>
        <v>2006</v>
      </c>
      <c r="C44" s="237" t="str">
        <f>IF(ISBLANK(Regressions!C54), " ", Regressions!C54)</f>
        <v>Rural</v>
      </c>
      <c r="D44" s="241">
        <f>IF(ISBLANK(Regressions!D54), " ", Regressions!D54)</f>
        <v>939070.88775543217</v>
      </c>
      <c r="E44" s="398" t="e">
        <f>IF(ISNUMBER(Regressions!E54),ROUND(Regressions!E54, 1), NA())</f>
        <v>#N/A</v>
      </c>
      <c r="F44" s="309">
        <f>IF(ISNUMBER(Regressions!F54),ROUND(Regressions!F54, 1), NA())</f>
        <v>50</v>
      </c>
      <c r="G44" s="399" t="e">
        <f>IF(ISNUMBER(Regressions!G54),ROUND(Regressions!G54, 1), NA())</f>
        <v>#N/A</v>
      </c>
      <c r="H44" s="400">
        <f>IF(ISNUMBER(Regressions!H54),ROUND(Regressions!H54, 1), NA())</f>
        <v>50</v>
      </c>
      <c r="I44" s="401">
        <f>IF(ISNUMBER(Regressions!I54),ROUND(Regressions!I54, 1), NA())</f>
        <v>50</v>
      </c>
      <c r="J44" s="402" t="e">
        <f>IF(ISNUMBER(Regressions!J54),ROUND(Regressions!J54, 1), NA())</f>
        <v>#N/A</v>
      </c>
      <c r="K44" s="309" t="e">
        <f>IF(ISNUMBER(Regressions!K54),ROUND(Regressions!K54, 1), NA())</f>
        <v>#N/A</v>
      </c>
      <c r="L44" s="403" t="e">
        <f>IF(ISNUMBER(Regressions!L54),ROUND(Regressions!L54, 1), NA())</f>
        <v>#N/A</v>
      </c>
      <c r="M44" s="400" t="e">
        <f>IF(ISNUMBER(Regressions!M54),ROUND(Regressions!M54, 1), NA())</f>
        <v>#N/A</v>
      </c>
      <c r="N44" s="404" t="e">
        <f>IF(ISNUMBER(Regressions!N54),ROUND(Regressions!N54, 1), NA())</f>
        <v>#N/A</v>
      </c>
      <c r="O44" s="398" t="e">
        <f>IF(ISNUMBER(Regressions!O54),ROUND(Regressions!O54, 1), NA())</f>
        <v>#N/A</v>
      </c>
      <c r="P44" s="309" t="e">
        <f>IF(ISNUMBER(Regressions!P54),ROUND(Regressions!P54, 1), NA())</f>
        <v>#N/A</v>
      </c>
      <c r="Q44" s="405" t="e">
        <f>IF(ISNUMBER(Regressions!Q54),ROUND(Regressions!Q54, 1), NA())</f>
        <v>#N/A</v>
      </c>
      <c r="R44" s="400" t="e">
        <f>IF(ISNUMBER(Regressions!R54),ROUND(Regressions!R54, 1), NA())</f>
        <v>#N/A</v>
      </c>
      <c r="S44" s="401" t="e">
        <f>IF(ISNUMBER(Regressions!S54),ROUND(Regressions!S54, 1), NA())</f>
        <v>#N/A</v>
      </c>
    </row>
    <row r="45" x14ac:dyDescent="0.2">
      <c r="A45" s="239" t="str">
        <f>IF(ISBLANK(Regressions!A55), " ", Regressions!A55)</f>
        <v>Dominican Republic</v>
      </c>
      <c r="B45" s="234">
        <f>IF(ISBLANK(Regressions!B55), " ", Regressions!B55)</f>
        <v>2007</v>
      </c>
      <c r="C45" s="237" t="str">
        <f>IF(ISBLANK(Regressions!C55), " ", Regressions!C55)</f>
        <v>Rural</v>
      </c>
      <c r="D45" s="241">
        <f>IF(ISBLANK(Regressions!D55), " ", Regressions!D55)</f>
        <v>902945.93667602539</v>
      </c>
      <c r="E45" s="398" t="e">
        <f>IF(ISNUMBER(Regressions!E55),ROUND(Regressions!E55, 1), NA())</f>
        <v>#N/A</v>
      </c>
      <c r="F45" s="309">
        <f>IF(ISNUMBER(Regressions!F55),ROUND(Regressions!F55, 1), NA())</f>
        <v>54.3</v>
      </c>
      <c r="G45" s="399" t="e">
        <f>IF(ISNUMBER(Regressions!G55),ROUND(Regressions!G55, 1), NA())</f>
        <v>#N/A</v>
      </c>
      <c r="H45" s="400">
        <f>IF(ISNUMBER(Regressions!H55),ROUND(Regressions!H55, 1), NA())</f>
        <v>54.3</v>
      </c>
      <c r="I45" s="401">
        <f>IF(ISNUMBER(Regressions!I55),ROUND(Regressions!I55, 1), NA())</f>
        <v>45.7</v>
      </c>
      <c r="J45" s="402" t="e">
        <f>IF(ISNUMBER(Regressions!J55),ROUND(Regressions!J55, 1), NA())</f>
        <v>#N/A</v>
      </c>
      <c r="K45" s="309" t="e">
        <f>IF(ISNUMBER(Regressions!K55),ROUND(Regressions!K55, 1), NA())</f>
        <v>#N/A</v>
      </c>
      <c r="L45" s="403" t="e">
        <f>IF(ISNUMBER(Regressions!L55),ROUND(Regressions!L55, 1), NA())</f>
        <v>#N/A</v>
      </c>
      <c r="M45" s="400" t="e">
        <f>IF(ISNUMBER(Regressions!M55),ROUND(Regressions!M55, 1), NA())</f>
        <v>#N/A</v>
      </c>
      <c r="N45" s="404" t="e">
        <f>IF(ISNUMBER(Regressions!N55),ROUND(Regressions!N55, 1), NA())</f>
        <v>#N/A</v>
      </c>
      <c r="O45" s="398" t="e">
        <f>IF(ISNUMBER(Regressions!O55),ROUND(Regressions!O55, 1), NA())</f>
        <v>#N/A</v>
      </c>
      <c r="P45" s="309" t="e">
        <f>IF(ISNUMBER(Regressions!P55),ROUND(Regressions!P55, 1), NA())</f>
        <v>#N/A</v>
      </c>
      <c r="Q45" s="405" t="e">
        <f>IF(ISNUMBER(Regressions!Q55),ROUND(Regressions!Q55, 1), NA())</f>
        <v>#N/A</v>
      </c>
      <c r="R45" s="400" t="e">
        <f>IF(ISNUMBER(Regressions!R55),ROUND(Regressions!R55, 1), NA())</f>
        <v>#N/A</v>
      </c>
      <c r="S45" s="401" t="e">
        <f>IF(ISNUMBER(Regressions!S55),ROUND(Regressions!S55, 1), NA())</f>
        <v>#N/A</v>
      </c>
    </row>
    <row r="46" x14ac:dyDescent="0.2">
      <c r="A46" s="239" t="str">
        <f>IF(ISBLANK(Regressions!A56), " ", Regressions!A56)</f>
        <v>Dominican Republic</v>
      </c>
      <c r="B46" s="234">
        <f>IF(ISBLANK(Regressions!B56), " ", Regressions!B56)</f>
        <v>2008</v>
      </c>
      <c r="C46" s="237" t="str">
        <f>IF(ISBLANK(Regressions!C56), " ", Regressions!C56)</f>
        <v>Rural</v>
      </c>
      <c r="D46" s="241">
        <f>IF(ISBLANK(Regressions!D56), " ", Regressions!D56)</f>
        <v>868632.08894042962</v>
      </c>
      <c r="E46" s="398" t="e">
        <f>IF(ISNUMBER(Regressions!E56),ROUND(Regressions!E56, 1), NA())</f>
        <v>#N/A</v>
      </c>
      <c r="F46" s="309">
        <f>IF(ISNUMBER(Regressions!F56),ROUND(Regressions!F56, 1), NA())</f>
        <v>58.5</v>
      </c>
      <c r="G46" s="399" t="e">
        <f>IF(ISNUMBER(Regressions!G56),ROUND(Regressions!G56, 1), NA())</f>
        <v>#N/A</v>
      </c>
      <c r="H46" s="400">
        <f>IF(ISNUMBER(Regressions!H56),ROUND(Regressions!H56, 1), NA())</f>
        <v>58.5</v>
      </c>
      <c r="I46" s="401">
        <f>IF(ISNUMBER(Regressions!I56),ROUND(Regressions!I56, 1), NA())</f>
        <v>41.5</v>
      </c>
      <c r="J46" s="402" t="e">
        <f>IF(ISNUMBER(Regressions!J56),ROUND(Regressions!J56, 1), NA())</f>
        <v>#N/A</v>
      </c>
      <c r="K46" s="309" t="e">
        <f>IF(ISNUMBER(Regressions!K56),ROUND(Regressions!K56, 1), NA())</f>
        <v>#N/A</v>
      </c>
      <c r="L46" s="403" t="e">
        <f>IF(ISNUMBER(Regressions!L56),ROUND(Regressions!L56, 1), NA())</f>
        <v>#N/A</v>
      </c>
      <c r="M46" s="400" t="e">
        <f>IF(ISNUMBER(Regressions!M56),ROUND(Regressions!M56, 1), NA())</f>
        <v>#N/A</v>
      </c>
      <c r="N46" s="404" t="e">
        <f>IF(ISNUMBER(Regressions!N56),ROUND(Regressions!N56, 1), NA())</f>
        <v>#N/A</v>
      </c>
      <c r="O46" s="398" t="e">
        <f>IF(ISNUMBER(Regressions!O56),ROUND(Regressions!O56, 1), NA())</f>
        <v>#N/A</v>
      </c>
      <c r="P46" s="309" t="e">
        <f>IF(ISNUMBER(Regressions!P56),ROUND(Regressions!P56, 1), NA())</f>
        <v>#N/A</v>
      </c>
      <c r="Q46" s="405" t="e">
        <f>IF(ISNUMBER(Regressions!Q56),ROUND(Regressions!Q56, 1), NA())</f>
        <v>#N/A</v>
      </c>
      <c r="R46" s="400" t="e">
        <f>IF(ISNUMBER(Regressions!R56),ROUND(Regressions!R56, 1), NA())</f>
        <v>#N/A</v>
      </c>
      <c r="S46" s="401" t="e">
        <f>IF(ISNUMBER(Regressions!S56),ROUND(Regressions!S56, 1), NA())</f>
        <v>#N/A</v>
      </c>
    </row>
    <row r="47" x14ac:dyDescent="0.2">
      <c r="A47" s="239" t="str">
        <f>IF(ISBLANK(Regressions!A57), " ", Regressions!A57)</f>
        <v>Dominican Republic</v>
      </c>
      <c r="B47" s="234">
        <f>IF(ISBLANK(Regressions!B57), " ", Regressions!B57)</f>
        <v>2009</v>
      </c>
      <c r="C47" s="237" t="str">
        <f>IF(ISBLANK(Regressions!C57), " ", Regressions!C57)</f>
        <v>Rural</v>
      </c>
      <c r="D47" s="241">
        <f>IF(ISBLANK(Regressions!D57), " ", Regressions!D57)</f>
        <v>835578.09777130128</v>
      </c>
      <c r="E47" s="398" t="e">
        <f>IF(ISNUMBER(Regressions!E57),ROUND(Regressions!E57, 1), NA())</f>
        <v>#N/A</v>
      </c>
      <c r="F47" s="309">
        <f>IF(ISNUMBER(Regressions!F57),ROUND(Regressions!F57, 1), NA())</f>
        <v>62.8</v>
      </c>
      <c r="G47" s="399" t="e">
        <f>IF(ISNUMBER(Regressions!G57),ROUND(Regressions!G57, 1), NA())</f>
        <v>#N/A</v>
      </c>
      <c r="H47" s="400">
        <f>IF(ISNUMBER(Regressions!H57),ROUND(Regressions!H57, 1), NA())</f>
        <v>62.8</v>
      </c>
      <c r="I47" s="401">
        <f>IF(ISNUMBER(Regressions!I57),ROUND(Regressions!I57, 1), NA())</f>
        <v>37.200000000000003</v>
      </c>
      <c r="J47" s="402" t="e">
        <f>IF(ISNUMBER(Regressions!J57),ROUND(Regressions!J57, 1), NA())</f>
        <v>#N/A</v>
      </c>
      <c r="K47" s="309" t="e">
        <f>IF(ISNUMBER(Regressions!K57),ROUND(Regressions!K57, 1), NA())</f>
        <v>#N/A</v>
      </c>
      <c r="L47" s="403">
        <f>IF(ISNUMBER(Regressions!L57),ROUND(Regressions!L57, 1), NA())</f>
        <v>79.099999999999994</v>
      </c>
      <c r="M47" s="400" t="e">
        <f>IF(ISNUMBER(Regressions!M57),ROUND(Regressions!M57, 1), NA())</f>
        <v>#N/A</v>
      </c>
      <c r="N47" s="404" t="e">
        <f>IF(ISNUMBER(Regressions!N57),ROUND(Regressions!N57, 1), NA())</f>
        <v>#N/A</v>
      </c>
      <c r="O47" s="398" t="e">
        <f>IF(ISNUMBER(Regressions!O57),ROUND(Regressions!O57, 1), NA())</f>
        <v>#N/A</v>
      </c>
      <c r="P47" s="309" t="e">
        <f>IF(ISNUMBER(Regressions!P57),ROUND(Regressions!P57, 1), NA())</f>
        <v>#N/A</v>
      </c>
      <c r="Q47" s="405" t="e">
        <f>IF(ISNUMBER(Regressions!Q57),ROUND(Regressions!Q57, 1), NA())</f>
        <v>#N/A</v>
      </c>
      <c r="R47" s="400" t="e">
        <f>IF(ISNUMBER(Regressions!R57),ROUND(Regressions!R57, 1), NA())</f>
        <v>#N/A</v>
      </c>
      <c r="S47" s="401" t="e">
        <f>IF(ISNUMBER(Regressions!S57),ROUND(Regressions!S57, 1), NA())</f>
        <v>#N/A</v>
      </c>
    </row>
    <row r="48" x14ac:dyDescent="0.2">
      <c r="A48" s="239" t="str">
        <f>IF(ISBLANK(Regressions!A58), " ", Regressions!A58)</f>
        <v>Dominican Republic</v>
      </c>
      <c r="B48" s="234">
        <f>IF(ISBLANK(Regressions!B58), " ", Regressions!B58)</f>
        <v>2010</v>
      </c>
      <c r="C48" s="237" t="str">
        <f>IF(ISBLANK(Regressions!C58), " ", Regressions!C58)</f>
        <v>Rural</v>
      </c>
      <c r="D48" s="241">
        <f>IF(ISBLANK(Regressions!D58), " ", Regressions!D58)</f>
        <v>801920.00524505612</v>
      </c>
      <c r="E48" s="398" t="e">
        <f>IF(ISNUMBER(Regressions!E58),ROUND(Regressions!E58, 1), NA())</f>
        <v>#N/A</v>
      </c>
      <c r="F48" s="309">
        <f>IF(ISNUMBER(Regressions!F58),ROUND(Regressions!F58, 1), NA())</f>
        <v>67.099999999999994</v>
      </c>
      <c r="G48" s="399" t="e">
        <f>IF(ISNUMBER(Regressions!G58),ROUND(Regressions!G58, 1), NA())</f>
        <v>#N/A</v>
      </c>
      <c r="H48" s="400">
        <f>IF(ISNUMBER(Regressions!H58),ROUND(Regressions!H58, 1), NA())</f>
        <v>67.099999999999994</v>
      </c>
      <c r="I48" s="401">
        <f>IF(ISNUMBER(Regressions!I58),ROUND(Regressions!I58, 1), NA())</f>
        <v>32.9</v>
      </c>
      <c r="J48" s="402" t="e">
        <f>IF(ISNUMBER(Regressions!J58),ROUND(Regressions!J58, 1), NA())</f>
        <v>#N/A</v>
      </c>
      <c r="K48" s="309" t="e">
        <f>IF(ISNUMBER(Regressions!K58),ROUND(Regressions!K58, 1), NA())</f>
        <v>#N/A</v>
      </c>
      <c r="L48" s="403">
        <f>IF(ISNUMBER(Regressions!L58),ROUND(Regressions!L58, 1), NA())</f>
        <v>79.099999999999994</v>
      </c>
      <c r="M48" s="400" t="e">
        <f>IF(ISNUMBER(Regressions!M58),ROUND(Regressions!M58, 1), NA())</f>
        <v>#N/A</v>
      </c>
      <c r="N48" s="404" t="e">
        <f>IF(ISNUMBER(Regressions!N58),ROUND(Regressions!N58, 1), NA())</f>
        <v>#N/A</v>
      </c>
      <c r="O48" s="398" t="e">
        <f>IF(ISNUMBER(Regressions!O58),ROUND(Regressions!O58, 1), NA())</f>
        <v>#N/A</v>
      </c>
      <c r="P48" s="309" t="e">
        <f>IF(ISNUMBER(Regressions!P58),ROUND(Regressions!P58, 1), NA())</f>
        <v>#N/A</v>
      </c>
      <c r="Q48" s="405" t="e">
        <f>IF(ISNUMBER(Regressions!Q58),ROUND(Regressions!Q58, 1), NA())</f>
        <v>#N/A</v>
      </c>
      <c r="R48" s="400" t="e">
        <f>IF(ISNUMBER(Regressions!R58),ROUND(Regressions!R58, 1), NA())</f>
        <v>#N/A</v>
      </c>
      <c r="S48" s="401" t="e">
        <f>IF(ISNUMBER(Regressions!S58),ROUND(Regressions!S58, 1), NA())</f>
        <v>#N/A</v>
      </c>
    </row>
    <row r="49" x14ac:dyDescent="0.2">
      <c r="A49" s="239" t="str">
        <f>IF(ISBLANK(Regressions!A59), " ", Regressions!A59)</f>
        <v>Dominican Republic</v>
      </c>
      <c r="B49" s="234">
        <f>IF(ISBLANK(Regressions!B59), " ", Regressions!B59)</f>
        <v>2011</v>
      </c>
      <c r="C49" s="237" t="str">
        <f>IF(ISBLANK(Regressions!C59), " ", Regressions!C59)</f>
        <v>Rural</v>
      </c>
      <c r="D49" s="241">
        <f>IF(ISBLANK(Regressions!D59), " ", Regressions!D59)</f>
        <v>768836.05139007571</v>
      </c>
      <c r="E49" s="398" t="e">
        <f>IF(ISNUMBER(Regressions!E59),ROUND(Regressions!E59, 1), NA())</f>
        <v>#N/A</v>
      </c>
      <c r="F49" s="309">
        <f>IF(ISNUMBER(Regressions!F59),ROUND(Regressions!F59, 1), NA())</f>
        <v>71.3</v>
      </c>
      <c r="G49" s="399" t="e">
        <f>IF(ISNUMBER(Regressions!G59),ROUND(Regressions!G59, 1), NA())</f>
        <v>#N/A</v>
      </c>
      <c r="H49" s="400">
        <f>IF(ISNUMBER(Regressions!H59),ROUND(Regressions!H59, 1), NA())</f>
        <v>71.3</v>
      </c>
      <c r="I49" s="401">
        <f>IF(ISNUMBER(Regressions!I59),ROUND(Regressions!I59, 1), NA())</f>
        <v>28.7</v>
      </c>
      <c r="J49" s="402" t="e">
        <f>IF(ISNUMBER(Regressions!J59),ROUND(Regressions!J59, 1), NA())</f>
        <v>#N/A</v>
      </c>
      <c r="K49" s="309" t="e">
        <f>IF(ISNUMBER(Regressions!K59),ROUND(Regressions!K59, 1), NA())</f>
        <v>#N/A</v>
      </c>
      <c r="L49" s="403">
        <f>IF(ISNUMBER(Regressions!L59),ROUND(Regressions!L59, 1), NA())</f>
        <v>79.099999999999994</v>
      </c>
      <c r="M49" s="400" t="e">
        <f>IF(ISNUMBER(Regressions!M59),ROUND(Regressions!M59, 1), NA())</f>
        <v>#N/A</v>
      </c>
      <c r="N49" s="404" t="e">
        <f>IF(ISNUMBER(Regressions!N59),ROUND(Regressions!N59, 1), NA())</f>
        <v>#N/A</v>
      </c>
      <c r="O49" s="398" t="e">
        <f>IF(ISNUMBER(Regressions!O59),ROUND(Regressions!O59, 1), NA())</f>
        <v>#N/A</v>
      </c>
      <c r="P49" s="309" t="e">
        <f>IF(ISNUMBER(Regressions!P59),ROUND(Regressions!P59, 1), NA())</f>
        <v>#N/A</v>
      </c>
      <c r="Q49" s="405" t="e">
        <f>IF(ISNUMBER(Regressions!Q59),ROUND(Regressions!Q59, 1), NA())</f>
        <v>#N/A</v>
      </c>
      <c r="R49" s="400" t="e">
        <f>IF(ISNUMBER(Regressions!R59),ROUND(Regressions!R59, 1), NA())</f>
        <v>#N/A</v>
      </c>
      <c r="S49" s="401" t="e">
        <f>IF(ISNUMBER(Regressions!S59),ROUND(Regressions!S59, 1), NA())</f>
        <v>#N/A</v>
      </c>
    </row>
    <row r="50" x14ac:dyDescent="0.2">
      <c r="A50" s="239" t="str">
        <f>IF(ISBLANK(Regressions!A60), " ", Regressions!A60)</f>
        <v>Dominican Republic</v>
      </c>
      <c r="B50" s="234">
        <f>IF(ISBLANK(Regressions!B60), " ", Regressions!B60)</f>
        <v>2012</v>
      </c>
      <c r="C50" s="237" t="str">
        <f>IF(ISBLANK(Regressions!C60), " ", Regressions!C60)</f>
        <v>Rural</v>
      </c>
      <c r="D50" s="241">
        <f>IF(ISBLANK(Regressions!D60), " ", Regressions!D60)</f>
        <v>736329.88680221559</v>
      </c>
      <c r="E50" s="398" t="e">
        <f>IF(ISNUMBER(Regressions!E60),ROUND(Regressions!E60, 1), NA())</f>
        <v>#N/A</v>
      </c>
      <c r="F50" s="309">
        <f>IF(ISNUMBER(Regressions!F60),ROUND(Regressions!F60, 1), NA())</f>
        <v>75.599999999999994</v>
      </c>
      <c r="G50" s="399" t="e">
        <f>IF(ISNUMBER(Regressions!G60),ROUND(Regressions!G60, 1), NA())</f>
        <v>#N/A</v>
      </c>
      <c r="H50" s="400">
        <f>IF(ISNUMBER(Regressions!H60),ROUND(Regressions!H60, 1), NA())</f>
        <v>75.599999999999994</v>
      </c>
      <c r="I50" s="401">
        <f>IF(ISNUMBER(Regressions!I60),ROUND(Regressions!I60, 1), NA())</f>
        <v>24.4</v>
      </c>
      <c r="J50" s="402" t="e">
        <f>IF(ISNUMBER(Regressions!J60),ROUND(Regressions!J60, 1), NA())</f>
        <v>#N/A</v>
      </c>
      <c r="K50" s="309" t="e">
        <f>IF(ISNUMBER(Regressions!K60),ROUND(Regressions!K60, 1), NA())</f>
        <v>#N/A</v>
      </c>
      <c r="L50" s="403">
        <f>IF(ISNUMBER(Regressions!L60),ROUND(Regressions!L60, 1), NA())</f>
        <v>79.099999999999994</v>
      </c>
      <c r="M50" s="400" t="e">
        <f>IF(ISNUMBER(Regressions!M60),ROUND(Regressions!M60, 1), NA())</f>
        <v>#N/A</v>
      </c>
      <c r="N50" s="404" t="e">
        <f>IF(ISNUMBER(Regressions!N60),ROUND(Regressions!N60, 1), NA())</f>
        <v>#N/A</v>
      </c>
      <c r="O50" s="398" t="e">
        <f>IF(ISNUMBER(Regressions!O60),ROUND(Regressions!O60, 1), NA())</f>
        <v>#N/A</v>
      </c>
      <c r="P50" s="309" t="e">
        <f>IF(ISNUMBER(Regressions!P60),ROUND(Regressions!P60, 1), NA())</f>
        <v>#N/A</v>
      </c>
      <c r="Q50" s="405" t="e">
        <f>IF(ISNUMBER(Regressions!Q60),ROUND(Regressions!Q60, 1), NA())</f>
        <v>#N/A</v>
      </c>
      <c r="R50" s="400" t="e">
        <f>IF(ISNUMBER(Regressions!R60),ROUND(Regressions!R60, 1), NA())</f>
        <v>#N/A</v>
      </c>
      <c r="S50" s="401" t="e">
        <f>IF(ISNUMBER(Regressions!S60),ROUND(Regressions!S60, 1), NA())</f>
        <v>#N/A</v>
      </c>
    </row>
    <row r="51" x14ac:dyDescent="0.2">
      <c r="A51" s="239" t="str">
        <f>IF(ISBLANK(Regressions!A61), " ", Regressions!A61)</f>
        <v>Dominican Republic</v>
      </c>
      <c r="B51" s="234">
        <f>IF(ISBLANK(Regressions!B61), " ", Regressions!B61)</f>
        <v>2013</v>
      </c>
      <c r="C51" s="237" t="str">
        <f>IF(ISBLANK(Regressions!C61), " ", Regressions!C61)</f>
        <v>Rural</v>
      </c>
      <c r="D51" s="241">
        <f>IF(ISBLANK(Regressions!D61), " ", Regressions!D61)</f>
        <v>705647.94760864263</v>
      </c>
      <c r="E51" s="398" t="e">
        <f>IF(ISNUMBER(Regressions!E61),ROUND(Regressions!E61, 1), NA())</f>
        <v>#N/A</v>
      </c>
      <c r="F51" s="309">
        <f>IF(ISNUMBER(Regressions!F61),ROUND(Regressions!F61, 1), NA())</f>
        <v>79.8</v>
      </c>
      <c r="G51" s="399" t="e">
        <f>IF(ISNUMBER(Regressions!G61),ROUND(Regressions!G61, 1), NA())</f>
        <v>#N/A</v>
      </c>
      <c r="H51" s="400">
        <f>IF(ISNUMBER(Regressions!H61),ROUND(Regressions!H61, 1), NA())</f>
        <v>79.8</v>
      </c>
      <c r="I51" s="401">
        <f>IF(ISNUMBER(Regressions!I61),ROUND(Regressions!I61, 1), NA())</f>
        <v>20.2</v>
      </c>
      <c r="J51" s="402" t="e">
        <f>IF(ISNUMBER(Regressions!J61),ROUND(Regressions!J61, 1), NA())</f>
        <v>#N/A</v>
      </c>
      <c r="K51" s="309" t="e">
        <f>IF(ISNUMBER(Regressions!K61),ROUND(Regressions!K61, 1), NA())</f>
        <v>#N/A</v>
      </c>
      <c r="L51" s="403">
        <f>IF(ISNUMBER(Regressions!L61),ROUND(Regressions!L61, 1), NA())</f>
        <v>79.099999999999994</v>
      </c>
      <c r="M51" s="400" t="e">
        <f>IF(ISNUMBER(Regressions!M61),ROUND(Regressions!M61, 1), NA())</f>
        <v>#N/A</v>
      </c>
      <c r="N51" s="404" t="e">
        <f>IF(ISNUMBER(Regressions!N61),ROUND(Regressions!N61, 1), NA())</f>
        <v>#N/A</v>
      </c>
      <c r="O51" s="398" t="e">
        <f>IF(ISNUMBER(Regressions!O61),ROUND(Regressions!O61, 1), NA())</f>
        <v>#N/A</v>
      </c>
      <c r="P51" s="309" t="e">
        <f>IF(ISNUMBER(Regressions!P61),ROUND(Regressions!P61, 1), NA())</f>
        <v>#N/A</v>
      </c>
      <c r="Q51" s="405" t="e">
        <f>IF(ISNUMBER(Regressions!Q61),ROUND(Regressions!Q61, 1), NA())</f>
        <v>#N/A</v>
      </c>
      <c r="R51" s="400" t="e">
        <f>IF(ISNUMBER(Regressions!R61),ROUND(Regressions!R61, 1), NA())</f>
        <v>#N/A</v>
      </c>
      <c r="S51" s="401" t="e">
        <f>IF(ISNUMBER(Regressions!S61),ROUND(Regressions!S61, 1), NA())</f>
        <v>#N/A</v>
      </c>
    </row>
    <row r="52" x14ac:dyDescent="0.2">
      <c r="A52" s="239" t="str">
        <f>IF(ISBLANK(Regressions!A62), " ", Regressions!A62)</f>
        <v>Dominican Republic</v>
      </c>
      <c r="B52" s="234">
        <f>IF(ISBLANK(Regressions!B62), " ", Regressions!B62)</f>
        <v>2014</v>
      </c>
      <c r="C52" s="237" t="str">
        <f>IF(ISBLANK(Regressions!C62), " ", Regressions!C62)</f>
        <v>Rural</v>
      </c>
      <c r="D52" s="241">
        <f>IF(ISBLANK(Regressions!D62), " ", Regressions!D62)</f>
        <v>677001.01019897463</v>
      </c>
      <c r="E52" s="398" t="e">
        <f>IF(ISNUMBER(Regressions!E62),ROUND(Regressions!E62, 1), NA())</f>
        <v>#N/A</v>
      </c>
      <c r="F52" s="309">
        <f>IF(ISNUMBER(Regressions!F62),ROUND(Regressions!F62, 1), NA())</f>
        <v>84.1</v>
      </c>
      <c r="G52" s="399" t="e">
        <f>IF(ISNUMBER(Regressions!G62),ROUND(Regressions!G62, 1), NA())</f>
        <v>#N/A</v>
      </c>
      <c r="H52" s="400">
        <f>IF(ISNUMBER(Regressions!H62),ROUND(Regressions!H62, 1), NA())</f>
        <v>84.1</v>
      </c>
      <c r="I52" s="401">
        <f>IF(ISNUMBER(Regressions!I62),ROUND(Regressions!I62, 1), NA())</f>
        <v>15.9</v>
      </c>
      <c r="J52" s="402" t="e">
        <f>IF(ISNUMBER(Regressions!J62),ROUND(Regressions!J62, 1), NA())</f>
        <v>#N/A</v>
      </c>
      <c r="K52" s="309" t="e">
        <f>IF(ISNUMBER(Regressions!K62),ROUND(Regressions!K62, 1), NA())</f>
        <v>#N/A</v>
      </c>
      <c r="L52" s="403">
        <f>IF(ISNUMBER(Regressions!L62),ROUND(Regressions!L62, 1), NA())</f>
        <v>79.099999999999994</v>
      </c>
      <c r="M52" s="400" t="e">
        <f>IF(ISNUMBER(Regressions!M62),ROUND(Regressions!M62, 1), NA())</f>
        <v>#N/A</v>
      </c>
      <c r="N52" s="404" t="e">
        <f>IF(ISNUMBER(Regressions!N62),ROUND(Regressions!N62, 1), NA())</f>
        <v>#N/A</v>
      </c>
      <c r="O52" s="398" t="e">
        <f>IF(ISNUMBER(Regressions!O62),ROUND(Regressions!O62, 1), NA())</f>
        <v>#N/A</v>
      </c>
      <c r="P52" s="309" t="e">
        <f>IF(ISNUMBER(Regressions!P62),ROUND(Regressions!P62, 1), NA())</f>
        <v>#N/A</v>
      </c>
      <c r="Q52" s="405" t="e">
        <f>IF(ISNUMBER(Regressions!Q62),ROUND(Regressions!Q62, 1), NA())</f>
        <v>#N/A</v>
      </c>
      <c r="R52" s="400" t="e">
        <f>IF(ISNUMBER(Regressions!R62),ROUND(Regressions!R62, 1), NA())</f>
        <v>#N/A</v>
      </c>
      <c r="S52" s="401" t="e">
        <f>IF(ISNUMBER(Regressions!S62),ROUND(Regressions!S62, 1), NA())</f>
        <v>#N/A</v>
      </c>
    </row>
    <row r="53" x14ac:dyDescent="0.2">
      <c r="A53" s="239" t="str">
        <f>IF(ISBLANK(Regressions!A63), " ", Regressions!A63)</f>
        <v>Dominican Republic</v>
      </c>
      <c r="B53" s="234">
        <f>IF(ISBLANK(Regressions!B63), " ", Regressions!B63)</f>
        <v>2015</v>
      </c>
      <c r="C53" s="237" t="str">
        <f>IF(ISBLANK(Regressions!C63), " ", Regressions!C63)</f>
        <v>Rural</v>
      </c>
      <c r="D53" s="241">
        <f>IF(ISBLANK(Regressions!D63), " ", Regressions!D63)</f>
        <v>650780.90984802239</v>
      </c>
      <c r="E53" s="398" t="e">
        <f>IF(ISNUMBER(Regressions!E63),ROUND(Regressions!E63, 1), NA())</f>
        <v>#N/A</v>
      </c>
      <c r="F53" s="309">
        <f>IF(ISNUMBER(Regressions!F63),ROUND(Regressions!F63, 1), NA())</f>
        <v>88.4</v>
      </c>
      <c r="G53" s="399" t="e">
        <f>IF(ISNUMBER(Regressions!G63),ROUND(Regressions!G63, 1), NA())</f>
        <v>#N/A</v>
      </c>
      <c r="H53" s="400">
        <f>IF(ISNUMBER(Regressions!H63),ROUND(Regressions!H63, 1), NA())</f>
        <v>88.4</v>
      </c>
      <c r="I53" s="401">
        <f>IF(ISNUMBER(Regressions!I63),ROUND(Regressions!I63, 1), NA())</f>
        <v>11.6</v>
      </c>
      <c r="J53" s="402" t="e">
        <f>IF(ISNUMBER(Regressions!J63),ROUND(Regressions!J63, 1), NA())</f>
        <v>#N/A</v>
      </c>
      <c r="K53" s="309" t="e">
        <f>IF(ISNUMBER(Regressions!K63),ROUND(Regressions!K63, 1), NA())</f>
        <v>#N/A</v>
      </c>
      <c r="L53" s="403">
        <f>IF(ISNUMBER(Regressions!L63),ROUND(Regressions!L63, 1), NA())</f>
        <v>79.099999999999994</v>
      </c>
      <c r="M53" s="400" t="e">
        <f>IF(ISNUMBER(Regressions!M63),ROUND(Regressions!M63, 1), NA())</f>
        <v>#N/A</v>
      </c>
      <c r="N53" s="404" t="e">
        <f>IF(ISNUMBER(Regressions!N63),ROUND(Regressions!N63, 1), NA())</f>
        <v>#N/A</v>
      </c>
      <c r="O53" s="398" t="e">
        <f>IF(ISNUMBER(Regressions!O63),ROUND(Regressions!O63, 1), NA())</f>
        <v>#N/A</v>
      </c>
      <c r="P53" s="309" t="e">
        <f>IF(ISNUMBER(Regressions!P63),ROUND(Regressions!P63, 1), NA())</f>
        <v>#N/A</v>
      </c>
      <c r="Q53" s="405" t="e">
        <f>IF(ISNUMBER(Regressions!Q63),ROUND(Regressions!Q63, 1), NA())</f>
        <v>#N/A</v>
      </c>
      <c r="R53" s="400" t="e">
        <f>IF(ISNUMBER(Regressions!R63),ROUND(Regressions!R63, 1), NA())</f>
        <v>#N/A</v>
      </c>
      <c r="S53" s="401" t="e">
        <f>IF(ISNUMBER(Regressions!S63),ROUND(Regressions!S63, 1), NA())</f>
        <v>#N/A</v>
      </c>
    </row>
    <row r="54" x14ac:dyDescent="0.2">
      <c r="A54" s="375" t="str">
        <f>IF(ISBLANK(Regressions!A64), " ", Regressions!A64)</f>
        <v>Dominican Republic</v>
      </c>
      <c r="B54" s="376">
        <f>IF(ISBLANK(Regressions!B64), " ", Regressions!B64)</f>
        <v>2016</v>
      </c>
      <c r="C54" s="377" t="str">
        <f>IF(ISBLANK(Regressions!C64), " ", Regressions!C64)</f>
        <v>Rural</v>
      </c>
      <c r="D54" s="378">
        <f>IF(ISBLANK(Regressions!D64), " ", Regressions!D64)</f>
        <v>626338.98039886472</v>
      </c>
      <c r="E54" s="406" t="e">
        <f>IF(ISNUMBER(Regressions!E64),ROUND(Regressions!E64, 1), NA())</f>
        <v>#N/A</v>
      </c>
      <c r="F54" s="310">
        <f>IF(ISNUMBER(Regressions!F64),ROUND(Regressions!F64, 1), NA())</f>
        <v>88.4</v>
      </c>
      <c r="G54" s="407" t="e">
        <f>IF(ISNUMBER(Regressions!G64),ROUND(Regressions!G64, 1), NA())</f>
        <v>#N/A</v>
      </c>
      <c r="H54" s="408">
        <f>IF(ISNUMBER(Regressions!H64),ROUND(Regressions!H64, 1), NA())</f>
        <v>88.4</v>
      </c>
      <c r="I54" s="409">
        <f>IF(ISNUMBER(Regressions!I64),ROUND(Regressions!I64, 1), NA())</f>
        <v>11.6</v>
      </c>
      <c r="J54" s="410" t="e">
        <f>IF(ISNUMBER(Regressions!J64),ROUND(Regressions!J64, 1), NA())</f>
        <v>#N/A</v>
      </c>
      <c r="K54" s="310" t="e">
        <f>IF(ISNUMBER(Regressions!K64),ROUND(Regressions!K64, 1), NA())</f>
        <v>#N/A</v>
      </c>
      <c r="L54" s="411">
        <f>IF(ISNUMBER(Regressions!L64),ROUND(Regressions!L64, 1), NA())</f>
        <v>79.099999999999994</v>
      </c>
      <c r="M54" s="408" t="e">
        <f>IF(ISNUMBER(Regressions!M64),ROUND(Regressions!M64, 1), NA())</f>
        <v>#N/A</v>
      </c>
      <c r="N54" s="412" t="e">
        <f>IF(ISNUMBER(Regressions!N64),ROUND(Regressions!N64, 1), NA())</f>
        <v>#N/A</v>
      </c>
      <c r="O54" s="406" t="e">
        <f>IF(ISNUMBER(Regressions!O64),ROUND(Regressions!O64, 1), NA())</f>
        <v>#N/A</v>
      </c>
      <c r="P54" s="310" t="e">
        <f>IF(ISNUMBER(Regressions!P64),ROUND(Regressions!P64, 1), NA())</f>
        <v>#N/A</v>
      </c>
      <c r="Q54" s="413" t="e">
        <f>IF(ISNUMBER(Regressions!Q64),ROUND(Regressions!Q64, 1), NA())</f>
        <v>#N/A</v>
      </c>
      <c r="R54" s="408" t="e">
        <f>IF(ISNUMBER(Regressions!R64),ROUND(Regressions!R64, 1), NA())</f>
        <v>#N/A</v>
      </c>
      <c r="S54" s="409" t="e">
        <f>IF(ISNUMBER(Regressions!S64),ROUND(Regressions!S64, 1), NA())</f>
        <v>#N/A</v>
      </c>
    </row>
    <row r="55" x14ac:dyDescent="0.2">
      <c r="A55" s="239" t="str">
        <f>IF(ISBLANK(Regressions!A65), " ", Regressions!A65)</f>
        <v>Dominican Republic</v>
      </c>
      <c r="B55" s="234">
        <f>IF(ISBLANK(Regressions!B65), " ", Regressions!B65)</f>
        <v>2000</v>
      </c>
      <c r="C55" s="237" t="str">
        <f>IF(ISBLANK(Regressions!C65), " ", Regressions!C65)</f>
        <v>Pre-primary</v>
      </c>
      <c r="D55" s="241">
        <f>IF(ISBLANK(Regressions!D65), " ", Regressions!D65)</f>
        <v>618097</v>
      </c>
      <c r="E55" s="398" t="e">
        <f>IF(ISNUMBER(Regressions!E65),ROUND(Regressions!E65, 1), NA())</f>
        <v>#N/A</v>
      </c>
      <c r="F55" s="309" t="e">
        <f>IF(ISNUMBER(Regressions!F65),ROUND(Regressions!F65, 1), NA())</f>
        <v>#N/A</v>
      </c>
      <c r="G55" s="399" t="e">
        <f>IF(ISNUMBER(Regressions!G65),ROUND(Regressions!G65, 1), NA())</f>
        <v>#N/A</v>
      </c>
      <c r="H55" s="400" t="e">
        <f>IF(ISNUMBER(Regressions!H65),ROUND(Regressions!H65, 1), NA())</f>
        <v>#N/A</v>
      </c>
      <c r="I55" s="401" t="e">
        <f>IF(ISNUMBER(Regressions!I65),ROUND(Regressions!I65, 1), NA())</f>
        <v>#N/A</v>
      </c>
      <c r="J55" s="402" t="e">
        <f>IF(ISNUMBER(Regressions!J65),ROUND(Regressions!J65, 1), NA())</f>
        <v>#N/A</v>
      </c>
      <c r="K55" s="309" t="e">
        <f>IF(ISNUMBER(Regressions!K65),ROUND(Regressions!K65, 1), NA())</f>
        <v>#N/A</v>
      </c>
      <c r="L55" s="403" t="e">
        <f>IF(ISNUMBER(Regressions!L65),ROUND(Regressions!L65, 1), NA())</f>
        <v>#N/A</v>
      </c>
      <c r="M55" s="400" t="e">
        <f>IF(ISNUMBER(Regressions!M65),ROUND(Regressions!M65, 1), NA())</f>
        <v>#N/A</v>
      </c>
      <c r="N55" s="404" t="e">
        <f>IF(ISNUMBER(Regressions!N65),ROUND(Regressions!N65, 1), NA())</f>
        <v>#N/A</v>
      </c>
      <c r="O55" s="398" t="e">
        <f>IF(ISNUMBER(Regressions!O65),ROUND(Regressions!O65, 1), NA())</f>
        <v>#N/A</v>
      </c>
      <c r="P55" s="309" t="e">
        <f>IF(ISNUMBER(Regressions!P65),ROUND(Regressions!P65, 1), NA())</f>
        <v>#N/A</v>
      </c>
      <c r="Q55" s="405" t="e">
        <f>IF(ISNUMBER(Regressions!Q65),ROUND(Regressions!Q65, 1), NA())</f>
        <v>#N/A</v>
      </c>
      <c r="R55" s="400" t="e">
        <f>IF(ISNUMBER(Regressions!R65),ROUND(Regressions!R65, 1), NA())</f>
        <v>#N/A</v>
      </c>
      <c r="S55" s="401" t="e">
        <f>IF(ISNUMBER(Regressions!S65),ROUND(Regressions!S65, 1), NA())</f>
        <v>#N/A</v>
      </c>
    </row>
    <row r="56" x14ac:dyDescent="0.2">
      <c r="A56" s="239" t="str">
        <f>IF(ISBLANK(Regressions!A66), " ", Regressions!A66)</f>
        <v>Dominican Republic</v>
      </c>
      <c r="B56" s="234">
        <f>IF(ISBLANK(Regressions!B66), " ", Regressions!B66)</f>
        <v>2001</v>
      </c>
      <c r="C56" s="237" t="str">
        <f>IF(ISBLANK(Regressions!C66), " ", Regressions!C66)</f>
        <v>Pre-primary</v>
      </c>
      <c r="D56" s="241">
        <f>IF(ISBLANK(Regressions!D66), " ", Regressions!D66)</f>
        <v>617932</v>
      </c>
      <c r="E56" s="398" t="e">
        <f>IF(ISNUMBER(Regressions!E66),ROUND(Regressions!E66, 1), NA())</f>
        <v>#N/A</v>
      </c>
      <c r="F56" s="309" t="e">
        <f>IF(ISNUMBER(Regressions!F66),ROUND(Regressions!F66, 1), NA())</f>
        <v>#N/A</v>
      </c>
      <c r="G56" s="399" t="e">
        <f>IF(ISNUMBER(Regressions!G66),ROUND(Regressions!G66, 1), NA())</f>
        <v>#N/A</v>
      </c>
      <c r="H56" s="400" t="e">
        <f>IF(ISNUMBER(Regressions!H66),ROUND(Regressions!H66, 1), NA())</f>
        <v>#N/A</v>
      </c>
      <c r="I56" s="401" t="e">
        <f>IF(ISNUMBER(Regressions!I66),ROUND(Regressions!I66, 1), NA())</f>
        <v>#N/A</v>
      </c>
      <c r="J56" s="402" t="e">
        <f>IF(ISNUMBER(Regressions!J66),ROUND(Regressions!J66, 1), NA())</f>
        <v>#N/A</v>
      </c>
      <c r="K56" s="309" t="e">
        <f>IF(ISNUMBER(Regressions!K66),ROUND(Regressions!K66, 1), NA())</f>
        <v>#N/A</v>
      </c>
      <c r="L56" s="403" t="e">
        <f>IF(ISNUMBER(Regressions!L66),ROUND(Regressions!L66, 1), NA())</f>
        <v>#N/A</v>
      </c>
      <c r="M56" s="400" t="e">
        <f>IF(ISNUMBER(Regressions!M66),ROUND(Regressions!M66, 1), NA())</f>
        <v>#N/A</v>
      </c>
      <c r="N56" s="404" t="e">
        <f>IF(ISNUMBER(Regressions!N66),ROUND(Regressions!N66, 1), NA())</f>
        <v>#N/A</v>
      </c>
      <c r="O56" s="398" t="e">
        <f>IF(ISNUMBER(Regressions!O66),ROUND(Regressions!O66, 1), NA())</f>
        <v>#N/A</v>
      </c>
      <c r="P56" s="309" t="e">
        <f>IF(ISNUMBER(Regressions!P66),ROUND(Regressions!P66, 1), NA())</f>
        <v>#N/A</v>
      </c>
      <c r="Q56" s="405" t="e">
        <f>IF(ISNUMBER(Regressions!Q66),ROUND(Regressions!Q66, 1), NA())</f>
        <v>#N/A</v>
      </c>
      <c r="R56" s="400" t="e">
        <f>IF(ISNUMBER(Regressions!R66),ROUND(Regressions!R66, 1), NA())</f>
        <v>#N/A</v>
      </c>
      <c r="S56" s="401" t="e">
        <f>IF(ISNUMBER(Regressions!S66),ROUND(Regressions!S66, 1), NA())</f>
        <v>#N/A</v>
      </c>
    </row>
    <row r="57" x14ac:dyDescent="0.2">
      <c r="A57" s="239" t="str">
        <f>IF(ISBLANK(Regressions!A67), " ", Regressions!A67)</f>
        <v>Dominican Republic</v>
      </c>
      <c r="B57" s="234">
        <f>IF(ISBLANK(Regressions!B67), " ", Regressions!B67)</f>
        <v>2002</v>
      </c>
      <c r="C57" s="237" t="str">
        <f>IF(ISBLANK(Regressions!C67), " ", Regressions!C67)</f>
        <v>Pre-primary</v>
      </c>
      <c r="D57" s="241">
        <f>IF(ISBLANK(Regressions!D67), " ", Regressions!D67)</f>
        <v>615175</v>
      </c>
      <c r="E57" s="398" t="e">
        <f>IF(ISNUMBER(Regressions!E67),ROUND(Regressions!E67, 1), NA())</f>
        <v>#N/A</v>
      </c>
      <c r="F57" s="309" t="e">
        <f>IF(ISNUMBER(Regressions!F67),ROUND(Regressions!F67, 1), NA())</f>
        <v>#N/A</v>
      </c>
      <c r="G57" s="399" t="e">
        <f>IF(ISNUMBER(Regressions!G67),ROUND(Regressions!G67, 1), NA())</f>
        <v>#N/A</v>
      </c>
      <c r="H57" s="400" t="e">
        <f>IF(ISNUMBER(Regressions!H67),ROUND(Regressions!H67, 1), NA())</f>
        <v>#N/A</v>
      </c>
      <c r="I57" s="401" t="e">
        <f>IF(ISNUMBER(Regressions!I67),ROUND(Regressions!I67, 1), NA())</f>
        <v>#N/A</v>
      </c>
      <c r="J57" s="402" t="e">
        <f>IF(ISNUMBER(Regressions!J67),ROUND(Regressions!J67, 1), NA())</f>
        <v>#N/A</v>
      </c>
      <c r="K57" s="309" t="e">
        <f>IF(ISNUMBER(Regressions!K67),ROUND(Regressions!K67, 1), NA())</f>
        <v>#N/A</v>
      </c>
      <c r="L57" s="403" t="e">
        <f>IF(ISNUMBER(Regressions!L67),ROUND(Regressions!L67, 1), NA())</f>
        <v>#N/A</v>
      </c>
      <c r="M57" s="400" t="e">
        <f>IF(ISNUMBER(Regressions!M67),ROUND(Regressions!M67, 1), NA())</f>
        <v>#N/A</v>
      </c>
      <c r="N57" s="404" t="e">
        <f>IF(ISNUMBER(Regressions!N67),ROUND(Regressions!N67, 1), NA())</f>
        <v>#N/A</v>
      </c>
      <c r="O57" s="398" t="e">
        <f>IF(ISNUMBER(Regressions!O67),ROUND(Regressions!O67, 1), NA())</f>
        <v>#N/A</v>
      </c>
      <c r="P57" s="309" t="e">
        <f>IF(ISNUMBER(Regressions!P67),ROUND(Regressions!P67, 1), NA())</f>
        <v>#N/A</v>
      </c>
      <c r="Q57" s="405" t="e">
        <f>IF(ISNUMBER(Regressions!Q67),ROUND(Regressions!Q67, 1), NA())</f>
        <v>#N/A</v>
      </c>
      <c r="R57" s="400" t="e">
        <f>IF(ISNUMBER(Regressions!R67),ROUND(Regressions!R67, 1), NA())</f>
        <v>#N/A</v>
      </c>
      <c r="S57" s="401" t="e">
        <f>IF(ISNUMBER(Regressions!S67),ROUND(Regressions!S67, 1), NA())</f>
        <v>#N/A</v>
      </c>
    </row>
    <row r="58" x14ac:dyDescent="0.2">
      <c r="A58" s="239" t="str">
        <f>IF(ISBLANK(Regressions!A68), " ", Regressions!A68)</f>
        <v>Dominican Republic</v>
      </c>
      <c r="B58" s="234">
        <f>IF(ISBLANK(Regressions!B68), " ", Regressions!B68)</f>
        <v>2003</v>
      </c>
      <c r="C58" s="237" t="str">
        <f>IF(ISBLANK(Regressions!C68), " ", Regressions!C68)</f>
        <v>Pre-primary</v>
      </c>
      <c r="D58" s="241">
        <f>IF(ISBLANK(Regressions!D68), " ", Regressions!D68)</f>
        <v>611477</v>
      </c>
      <c r="E58" s="398" t="e">
        <f>IF(ISNUMBER(Regressions!E68),ROUND(Regressions!E68, 1), NA())</f>
        <v>#N/A</v>
      </c>
      <c r="F58" s="309" t="e">
        <f>IF(ISNUMBER(Regressions!F68),ROUND(Regressions!F68, 1), NA())</f>
        <v>#N/A</v>
      </c>
      <c r="G58" s="399" t="e">
        <f>IF(ISNUMBER(Regressions!G68),ROUND(Regressions!G68, 1), NA())</f>
        <v>#N/A</v>
      </c>
      <c r="H58" s="400" t="e">
        <f>IF(ISNUMBER(Regressions!H68),ROUND(Regressions!H68, 1), NA())</f>
        <v>#N/A</v>
      </c>
      <c r="I58" s="401" t="e">
        <f>IF(ISNUMBER(Regressions!I68),ROUND(Regressions!I68, 1), NA())</f>
        <v>#N/A</v>
      </c>
      <c r="J58" s="402" t="e">
        <f>IF(ISNUMBER(Regressions!J68),ROUND(Regressions!J68, 1), NA())</f>
        <v>#N/A</v>
      </c>
      <c r="K58" s="309" t="e">
        <f>IF(ISNUMBER(Regressions!K68),ROUND(Regressions!K68, 1), NA())</f>
        <v>#N/A</v>
      </c>
      <c r="L58" s="403" t="e">
        <f>IF(ISNUMBER(Regressions!L68),ROUND(Regressions!L68, 1), NA())</f>
        <v>#N/A</v>
      </c>
      <c r="M58" s="400" t="e">
        <f>IF(ISNUMBER(Regressions!M68),ROUND(Regressions!M68, 1), NA())</f>
        <v>#N/A</v>
      </c>
      <c r="N58" s="404" t="e">
        <f>IF(ISNUMBER(Regressions!N68),ROUND(Regressions!N68, 1), NA())</f>
        <v>#N/A</v>
      </c>
      <c r="O58" s="398" t="e">
        <f>IF(ISNUMBER(Regressions!O68),ROUND(Regressions!O68, 1), NA())</f>
        <v>#N/A</v>
      </c>
      <c r="P58" s="309" t="e">
        <f>IF(ISNUMBER(Regressions!P68),ROUND(Regressions!P68, 1), NA())</f>
        <v>#N/A</v>
      </c>
      <c r="Q58" s="405" t="e">
        <f>IF(ISNUMBER(Regressions!Q68),ROUND(Regressions!Q68, 1), NA())</f>
        <v>#N/A</v>
      </c>
      <c r="R58" s="400" t="e">
        <f>IF(ISNUMBER(Regressions!R68),ROUND(Regressions!R68, 1), NA())</f>
        <v>#N/A</v>
      </c>
      <c r="S58" s="401" t="e">
        <f>IF(ISNUMBER(Regressions!S68),ROUND(Regressions!S68, 1), NA())</f>
        <v>#N/A</v>
      </c>
    </row>
    <row r="59" x14ac:dyDescent="0.2">
      <c r="A59" s="239" t="str">
        <f>IF(ISBLANK(Regressions!A69), " ", Regressions!A69)</f>
        <v>Dominican Republic</v>
      </c>
      <c r="B59" s="234">
        <f>IF(ISBLANK(Regressions!B69), " ", Regressions!B69)</f>
        <v>2004</v>
      </c>
      <c r="C59" s="237" t="str">
        <f>IF(ISBLANK(Regressions!C69), " ", Regressions!C69)</f>
        <v>Pre-primary</v>
      </c>
      <c r="D59" s="241">
        <f>IF(ISBLANK(Regressions!D69), " ", Regressions!D69)</f>
        <v>608657</v>
      </c>
      <c r="E59" s="398" t="e">
        <f>IF(ISNUMBER(Regressions!E69),ROUND(Regressions!E69, 1), NA())</f>
        <v>#N/A</v>
      </c>
      <c r="F59" s="309" t="e">
        <f>IF(ISNUMBER(Regressions!F69),ROUND(Regressions!F69, 1), NA())</f>
        <v>#N/A</v>
      </c>
      <c r="G59" s="399" t="e">
        <f>IF(ISNUMBER(Regressions!G69),ROUND(Regressions!G69, 1), NA())</f>
        <v>#N/A</v>
      </c>
      <c r="H59" s="400" t="e">
        <f>IF(ISNUMBER(Regressions!H69),ROUND(Regressions!H69, 1), NA())</f>
        <v>#N/A</v>
      </c>
      <c r="I59" s="401" t="e">
        <f>IF(ISNUMBER(Regressions!I69),ROUND(Regressions!I69, 1), NA())</f>
        <v>#N/A</v>
      </c>
      <c r="J59" s="402" t="e">
        <f>IF(ISNUMBER(Regressions!J69),ROUND(Regressions!J69, 1), NA())</f>
        <v>#N/A</v>
      </c>
      <c r="K59" s="309" t="e">
        <f>IF(ISNUMBER(Regressions!K69),ROUND(Regressions!K69, 1), NA())</f>
        <v>#N/A</v>
      </c>
      <c r="L59" s="403" t="e">
        <f>IF(ISNUMBER(Regressions!L69),ROUND(Regressions!L69, 1), NA())</f>
        <v>#N/A</v>
      </c>
      <c r="M59" s="400" t="e">
        <f>IF(ISNUMBER(Regressions!M69),ROUND(Regressions!M69, 1), NA())</f>
        <v>#N/A</v>
      </c>
      <c r="N59" s="404" t="e">
        <f>IF(ISNUMBER(Regressions!N69),ROUND(Regressions!N69, 1), NA())</f>
        <v>#N/A</v>
      </c>
      <c r="O59" s="398" t="e">
        <f>IF(ISNUMBER(Regressions!O69),ROUND(Regressions!O69, 1), NA())</f>
        <v>#N/A</v>
      </c>
      <c r="P59" s="309" t="e">
        <f>IF(ISNUMBER(Regressions!P69),ROUND(Regressions!P69, 1), NA())</f>
        <v>#N/A</v>
      </c>
      <c r="Q59" s="405" t="e">
        <f>IF(ISNUMBER(Regressions!Q69),ROUND(Regressions!Q69, 1), NA())</f>
        <v>#N/A</v>
      </c>
      <c r="R59" s="400" t="e">
        <f>IF(ISNUMBER(Regressions!R69),ROUND(Regressions!R69, 1), NA())</f>
        <v>#N/A</v>
      </c>
      <c r="S59" s="401" t="e">
        <f>IF(ISNUMBER(Regressions!S69),ROUND(Regressions!S69, 1), NA())</f>
        <v>#N/A</v>
      </c>
    </row>
    <row r="60" x14ac:dyDescent="0.2">
      <c r="A60" s="239" t="str">
        <f>IF(ISBLANK(Regressions!A70), " ", Regressions!A70)</f>
        <v>Dominican Republic</v>
      </c>
      <c r="B60" s="234">
        <f>IF(ISBLANK(Regressions!B70), " ", Regressions!B70)</f>
        <v>2005</v>
      </c>
      <c r="C60" s="237" t="str">
        <f>IF(ISBLANK(Regressions!C70), " ", Regressions!C70)</f>
        <v>Pre-primary</v>
      </c>
      <c r="D60" s="241">
        <f>IF(ISBLANK(Regressions!D70), " ", Regressions!D70)</f>
        <v>612036</v>
      </c>
      <c r="E60" s="398" t="e">
        <f>IF(ISNUMBER(Regressions!E70),ROUND(Regressions!E70, 1), NA())</f>
        <v>#N/A</v>
      </c>
      <c r="F60" s="309" t="e">
        <f>IF(ISNUMBER(Regressions!F70),ROUND(Regressions!F70, 1), NA())</f>
        <v>#N/A</v>
      </c>
      <c r="G60" s="399" t="e">
        <f>IF(ISNUMBER(Regressions!G70),ROUND(Regressions!G70, 1), NA())</f>
        <v>#N/A</v>
      </c>
      <c r="H60" s="400" t="e">
        <f>IF(ISNUMBER(Regressions!H70),ROUND(Regressions!H70, 1), NA())</f>
        <v>#N/A</v>
      </c>
      <c r="I60" s="401" t="e">
        <f>IF(ISNUMBER(Regressions!I70),ROUND(Regressions!I70, 1), NA())</f>
        <v>#N/A</v>
      </c>
      <c r="J60" s="402" t="e">
        <f>IF(ISNUMBER(Regressions!J70),ROUND(Regressions!J70, 1), NA())</f>
        <v>#N/A</v>
      </c>
      <c r="K60" s="309" t="e">
        <f>IF(ISNUMBER(Regressions!K70),ROUND(Regressions!K70, 1), NA())</f>
        <v>#N/A</v>
      </c>
      <c r="L60" s="403" t="e">
        <f>IF(ISNUMBER(Regressions!L70),ROUND(Regressions!L70, 1), NA())</f>
        <v>#N/A</v>
      </c>
      <c r="M60" s="400" t="e">
        <f>IF(ISNUMBER(Regressions!M70),ROUND(Regressions!M70, 1), NA())</f>
        <v>#N/A</v>
      </c>
      <c r="N60" s="404" t="e">
        <f>IF(ISNUMBER(Regressions!N70),ROUND(Regressions!N70, 1), NA())</f>
        <v>#N/A</v>
      </c>
      <c r="O60" s="398" t="e">
        <f>IF(ISNUMBER(Regressions!O70),ROUND(Regressions!O70, 1), NA())</f>
        <v>#N/A</v>
      </c>
      <c r="P60" s="309" t="e">
        <f>IF(ISNUMBER(Regressions!P70),ROUND(Regressions!P70, 1), NA())</f>
        <v>#N/A</v>
      </c>
      <c r="Q60" s="405" t="e">
        <f>IF(ISNUMBER(Regressions!Q70),ROUND(Regressions!Q70, 1), NA())</f>
        <v>#N/A</v>
      </c>
      <c r="R60" s="400" t="e">
        <f>IF(ISNUMBER(Regressions!R70),ROUND(Regressions!R70, 1), NA())</f>
        <v>#N/A</v>
      </c>
      <c r="S60" s="401" t="e">
        <f>IF(ISNUMBER(Regressions!S70),ROUND(Regressions!S70, 1), NA())</f>
        <v>#N/A</v>
      </c>
    </row>
    <row r="61" x14ac:dyDescent="0.2">
      <c r="A61" s="239" t="str">
        <f>IF(ISBLANK(Regressions!A71), " ", Regressions!A71)</f>
        <v>Dominican Republic</v>
      </c>
      <c r="B61" s="234">
        <f>IF(ISBLANK(Regressions!B71), " ", Regressions!B71)</f>
        <v>2006</v>
      </c>
      <c r="C61" s="237" t="str">
        <f>IF(ISBLANK(Regressions!C71), " ", Regressions!C71)</f>
        <v>Pre-primary</v>
      </c>
      <c r="D61" s="241">
        <f>IF(ISBLANK(Regressions!D71), " ", Regressions!D71)</f>
        <v>615504</v>
      </c>
      <c r="E61" s="398" t="e">
        <f>IF(ISNUMBER(Regressions!E71),ROUND(Regressions!E71, 1), NA())</f>
        <v>#N/A</v>
      </c>
      <c r="F61" s="309" t="e">
        <f>IF(ISNUMBER(Regressions!F71),ROUND(Regressions!F71, 1), NA())</f>
        <v>#N/A</v>
      </c>
      <c r="G61" s="399" t="e">
        <f>IF(ISNUMBER(Regressions!G71),ROUND(Regressions!G71, 1), NA())</f>
        <v>#N/A</v>
      </c>
      <c r="H61" s="400" t="e">
        <f>IF(ISNUMBER(Regressions!H71),ROUND(Regressions!H71, 1), NA())</f>
        <v>#N/A</v>
      </c>
      <c r="I61" s="401" t="e">
        <f>IF(ISNUMBER(Regressions!I71),ROUND(Regressions!I71, 1), NA())</f>
        <v>#N/A</v>
      </c>
      <c r="J61" s="402" t="e">
        <f>IF(ISNUMBER(Regressions!J71),ROUND(Regressions!J71, 1), NA())</f>
        <v>#N/A</v>
      </c>
      <c r="K61" s="309" t="e">
        <f>IF(ISNUMBER(Regressions!K71),ROUND(Regressions!K71, 1), NA())</f>
        <v>#N/A</v>
      </c>
      <c r="L61" s="403" t="e">
        <f>IF(ISNUMBER(Regressions!L71),ROUND(Regressions!L71, 1), NA())</f>
        <v>#N/A</v>
      </c>
      <c r="M61" s="400" t="e">
        <f>IF(ISNUMBER(Regressions!M71),ROUND(Regressions!M71, 1), NA())</f>
        <v>#N/A</v>
      </c>
      <c r="N61" s="404" t="e">
        <f>IF(ISNUMBER(Regressions!N71),ROUND(Regressions!N71, 1), NA())</f>
        <v>#N/A</v>
      </c>
      <c r="O61" s="398" t="e">
        <f>IF(ISNUMBER(Regressions!O71),ROUND(Regressions!O71, 1), NA())</f>
        <v>#N/A</v>
      </c>
      <c r="P61" s="309" t="e">
        <f>IF(ISNUMBER(Regressions!P71),ROUND(Regressions!P71, 1), NA())</f>
        <v>#N/A</v>
      </c>
      <c r="Q61" s="405" t="e">
        <f>IF(ISNUMBER(Regressions!Q71),ROUND(Regressions!Q71, 1), NA())</f>
        <v>#N/A</v>
      </c>
      <c r="R61" s="400" t="e">
        <f>IF(ISNUMBER(Regressions!R71),ROUND(Regressions!R71, 1), NA())</f>
        <v>#N/A</v>
      </c>
      <c r="S61" s="401" t="e">
        <f>IF(ISNUMBER(Regressions!S71),ROUND(Regressions!S71, 1), NA())</f>
        <v>#N/A</v>
      </c>
    </row>
    <row r="62" x14ac:dyDescent="0.2">
      <c r="A62" s="239" t="str">
        <f>IF(ISBLANK(Regressions!A72), " ", Regressions!A72)</f>
        <v>Dominican Republic</v>
      </c>
      <c r="B62" s="234">
        <f>IF(ISBLANK(Regressions!B72), " ", Regressions!B72)</f>
        <v>2007</v>
      </c>
      <c r="C62" s="237" t="str">
        <f>IF(ISBLANK(Regressions!C72), " ", Regressions!C72)</f>
        <v>Pre-primary</v>
      </c>
      <c r="D62" s="241">
        <f>IF(ISBLANK(Regressions!D72), " ", Regressions!D72)</f>
        <v>621695</v>
      </c>
      <c r="E62" s="398" t="e">
        <f>IF(ISNUMBER(Regressions!E72),ROUND(Regressions!E72, 1), NA())</f>
        <v>#N/A</v>
      </c>
      <c r="F62" s="309" t="e">
        <f>IF(ISNUMBER(Regressions!F72),ROUND(Regressions!F72, 1), NA())</f>
        <v>#N/A</v>
      </c>
      <c r="G62" s="399" t="e">
        <f>IF(ISNUMBER(Regressions!G72),ROUND(Regressions!G72, 1), NA())</f>
        <v>#N/A</v>
      </c>
      <c r="H62" s="400" t="e">
        <f>IF(ISNUMBER(Regressions!H72),ROUND(Regressions!H72, 1), NA())</f>
        <v>#N/A</v>
      </c>
      <c r="I62" s="401" t="e">
        <f>IF(ISNUMBER(Regressions!I72),ROUND(Regressions!I72, 1), NA())</f>
        <v>#N/A</v>
      </c>
      <c r="J62" s="402" t="e">
        <f>IF(ISNUMBER(Regressions!J72),ROUND(Regressions!J72, 1), NA())</f>
        <v>#N/A</v>
      </c>
      <c r="K62" s="309" t="e">
        <f>IF(ISNUMBER(Regressions!K72),ROUND(Regressions!K72, 1), NA())</f>
        <v>#N/A</v>
      </c>
      <c r="L62" s="403" t="e">
        <f>IF(ISNUMBER(Regressions!L72),ROUND(Regressions!L72, 1), NA())</f>
        <v>#N/A</v>
      </c>
      <c r="M62" s="400" t="e">
        <f>IF(ISNUMBER(Regressions!M72),ROUND(Regressions!M72, 1), NA())</f>
        <v>#N/A</v>
      </c>
      <c r="N62" s="404" t="e">
        <f>IF(ISNUMBER(Regressions!N72),ROUND(Regressions!N72, 1), NA())</f>
        <v>#N/A</v>
      </c>
      <c r="O62" s="398" t="e">
        <f>IF(ISNUMBER(Regressions!O72),ROUND(Regressions!O72, 1), NA())</f>
        <v>#N/A</v>
      </c>
      <c r="P62" s="309" t="e">
        <f>IF(ISNUMBER(Regressions!P72),ROUND(Regressions!P72, 1), NA())</f>
        <v>#N/A</v>
      </c>
      <c r="Q62" s="405" t="e">
        <f>IF(ISNUMBER(Regressions!Q72),ROUND(Regressions!Q72, 1), NA())</f>
        <v>#N/A</v>
      </c>
      <c r="R62" s="400" t="e">
        <f>IF(ISNUMBER(Regressions!R72),ROUND(Regressions!R72, 1), NA())</f>
        <v>#N/A</v>
      </c>
      <c r="S62" s="401" t="e">
        <f>IF(ISNUMBER(Regressions!S72),ROUND(Regressions!S72, 1), NA())</f>
        <v>#N/A</v>
      </c>
    </row>
    <row r="63" x14ac:dyDescent="0.2">
      <c r="A63" s="239" t="str">
        <f>IF(ISBLANK(Regressions!A73), " ", Regressions!A73)</f>
        <v>Dominican Republic</v>
      </c>
      <c r="B63" s="234">
        <f>IF(ISBLANK(Regressions!B73), " ", Regressions!B73)</f>
        <v>2008</v>
      </c>
      <c r="C63" s="237" t="str">
        <f>IF(ISBLANK(Regressions!C73), " ", Regressions!C73)</f>
        <v>Pre-primary</v>
      </c>
      <c r="D63" s="241">
        <f>IF(ISBLANK(Regressions!D73), " ", Regressions!D73)</f>
        <v>629464</v>
      </c>
      <c r="E63" s="398" t="e">
        <f>IF(ISNUMBER(Regressions!E73),ROUND(Regressions!E73, 1), NA())</f>
        <v>#N/A</v>
      </c>
      <c r="F63" s="309" t="e">
        <f>IF(ISNUMBER(Regressions!F73),ROUND(Regressions!F73, 1), NA())</f>
        <v>#N/A</v>
      </c>
      <c r="G63" s="399" t="e">
        <f>IF(ISNUMBER(Regressions!G73),ROUND(Regressions!G73, 1), NA())</f>
        <v>#N/A</v>
      </c>
      <c r="H63" s="400" t="e">
        <f>IF(ISNUMBER(Regressions!H73),ROUND(Regressions!H73, 1), NA())</f>
        <v>#N/A</v>
      </c>
      <c r="I63" s="401" t="e">
        <f>IF(ISNUMBER(Regressions!I73),ROUND(Regressions!I73, 1), NA())</f>
        <v>#N/A</v>
      </c>
      <c r="J63" s="402" t="e">
        <f>IF(ISNUMBER(Regressions!J73),ROUND(Regressions!J73, 1), NA())</f>
        <v>#N/A</v>
      </c>
      <c r="K63" s="309" t="e">
        <f>IF(ISNUMBER(Regressions!K73),ROUND(Regressions!K73, 1), NA())</f>
        <v>#N/A</v>
      </c>
      <c r="L63" s="403" t="e">
        <f>IF(ISNUMBER(Regressions!L73),ROUND(Regressions!L73, 1), NA())</f>
        <v>#N/A</v>
      </c>
      <c r="M63" s="400" t="e">
        <f>IF(ISNUMBER(Regressions!M73),ROUND(Regressions!M73, 1), NA())</f>
        <v>#N/A</v>
      </c>
      <c r="N63" s="404" t="e">
        <f>IF(ISNUMBER(Regressions!N73),ROUND(Regressions!N73, 1), NA())</f>
        <v>#N/A</v>
      </c>
      <c r="O63" s="398" t="e">
        <f>IF(ISNUMBER(Regressions!O73),ROUND(Regressions!O73, 1), NA())</f>
        <v>#N/A</v>
      </c>
      <c r="P63" s="309" t="e">
        <f>IF(ISNUMBER(Regressions!P73),ROUND(Regressions!P73, 1), NA())</f>
        <v>#N/A</v>
      </c>
      <c r="Q63" s="405" t="e">
        <f>IF(ISNUMBER(Regressions!Q73),ROUND(Regressions!Q73, 1), NA())</f>
        <v>#N/A</v>
      </c>
      <c r="R63" s="400" t="e">
        <f>IF(ISNUMBER(Regressions!R73),ROUND(Regressions!R73, 1), NA())</f>
        <v>#N/A</v>
      </c>
      <c r="S63" s="401" t="e">
        <f>IF(ISNUMBER(Regressions!S73),ROUND(Regressions!S73, 1), NA())</f>
        <v>#N/A</v>
      </c>
    </row>
    <row r="64" x14ac:dyDescent="0.2">
      <c r="A64" s="239" t="str">
        <f>IF(ISBLANK(Regressions!A74), " ", Regressions!A74)</f>
        <v>Dominican Republic</v>
      </c>
      <c r="B64" s="234">
        <f>IF(ISBLANK(Regressions!B74), " ", Regressions!B74)</f>
        <v>2009</v>
      </c>
      <c r="C64" s="237" t="str">
        <f>IF(ISBLANK(Regressions!C74), " ", Regressions!C74)</f>
        <v>Pre-primary</v>
      </c>
      <c r="D64" s="241">
        <f>IF(ISBLANK(Regressions!D74), " ", Regressions!D74)</f>
        <v>636927</v>
      </c>
      <c r="E64" s="398" t="e">
        <f>IF(ISNUMBER(Regressions!E74),ROUND(Regressions!E74, 1), NA())</f>
        <v>#N/A</v>
      </c>
      <c r="F64" s="309" t="e">
        <f>IF(ISNUMBER(Regressions!F74),ROUND(Regressions!F74, 1), NA())</f>
        <v>#N/A</v>
      </c>
      <c r="G64" s="399" t="e">
        <f>IF(ISNUMBER(Regressions!G74),ROUND(Regressions!G74, 1), NA())</f>
        <v>#N/A</v>
      </c>
      <c r="H64" s="400" t="e">
        <f>IF(ISNUMBER(Regressions!H74),ROUND(Regressions!H74, 1), NA())</f>
        <v>#N/A</v>
      </c>
      <c r="I64" s="401" t="e">
        <f>IF(ISNUMBER(Regressions!I74),ROUND(Regressions!I74, 1), NA())</f>
        <v>#N/A</v>
      </c>
      <c r="J64" s="402" t="e">
        <f>IF(ISNUMBER(Regressions!J74),ROUND(Regressions!J74, 1), NA())</f>
        <v>#N/A</v>
      </c>
      <c r="K64" s="309" t="e">
        <f>IF(ISNUMBER(Regressions!K74),ROUND(Regressions!K74, 1), NA())</f>
        <v>#N/A</v>
      </c>
      <c r="L64" s="403" t="e">
        <f>IF(ISNUMBER(Regressions!L74),ROUND(Regressions!L74, 1), NA())</f>
        <v>#N/A</v>
      </c>
      <c r="M64" s="400" t="e">
        <f>IF(ISNUMBER(Regressions!M74),ROUND(Regressions!M74, 1), NA())</f>
        <v>#N/A</v>
      </c>
      <c r="N64" s="404" t="e">
        <f>IF(ISNUMBER(Regressions!N74),ROUND(Regressions!N74, 1), NA())</f>
        <v>#N/A</v>
      </c>
      <c r="O64" s="398" t="e">
        <f>IF(ISNUMBER(Regressions!O74),ROUND(Regressions!O74, 1), NA())</f>
        <v>#N/A</v>
      </c>
      <c r="P64" s="309" t="e">
        <f>IF(ISNUMBER(Regressions!P74),ROUND(Regressions!P74, 1), NA())</f>
        <v>#N/A</v>
      </c>
      <c r="Q64" s="405" t="e">
        <f>IF(ISNUMBER(Regressions!Q74),ROUND(Regressions!Q74, 1), NA())</f>
        <v>#N/A</v>
      </c>
      <c r="R64" s="400" t="e">
        <f>IF(ISNUMBER(Regressions!R74),ROUND(Regressions!R74, 1), NA())</f>
        <v>#N/A</v>
      </c>
      <c r="S64" s="401" t="e">
        <f>IF(ISNUMBER(Regressions!S74),ROUND(Regressions!S74, 1), NA())</f>
        <v>#N/A</v>
      </c>
    </row>
    <row r="65" x14ac:dyDescent="0.2">
      <c r="A65" s="239" t="str">
        <f>IF(ISBLANK(Regressions!A75), " ", Regressions!A75)</f>
        <v>Dominican Republic</v>
      </c>
      <c r="B65" s="234">
        <f>IF(ISBLANK(Regressions!B75), " ", Regressions!B75)</f>
        <v>2010</v>
      </c>
      <c r="C65" s="237" t="str">
        <f>IF(ISBLANK(Regressions!C75), " ", Regressions!C75)</f>
        <v>Pre-primary</v>
      </c>
      <c r="D65" s="241">
        <f>IF(ISBLANK(Regressions!D75), " ", Regressions!D75)</f>
        <v>638765</v>
      </c>
      <c r="E65" s="398" t="e">
        <f>IF(ISNUMBER(Regressions!E75),ROUND(Regressions!E75, 1), NA())</f>
        <v>#N/A</v>
      </c>
      <c r="F65" s="309" t="e">
        <f>IF(ISNUMBER(Regressions!F75),ROUND(Regressions!F75, 1), NA())</f>
        <v>#N/A</v>
      </c>
      <c r="G65" s="399" t="e">
        <f>IF(ISNUMBER(Regressions!G75),ROUND(Regressions!G75, 1), NA())</f>
        <v>#N/A</v>
      </c>
      <c r="H65" s="400" t="e">
        <f>IF(ISNUMBER(Regressions!H75),ROUND(Regressions!H75, 1), NA())</f>
        <v>#N/A</v>
      </c>
      <c r="I65" s="401" t="e">
        <f>IF(ISNUMBER(Regressions!I75),ROUND(Regressions!I75, 1), NA())</f>
        <v>#N/A</v>
      </c>
      <c r="J65" s="402" t="e">
        <f>IF(ISNUMBER(Regressions!J75),ROUND(Regressions!J75, 1), NA())</f>
        <v>#N/A</v>
      </c>
      <c r="K65" s="309" t="e">
        <f>IF(ISNUMBER(Regressions!K75),ROUND(Regressions!K75, 1), NA())</f>
        <v>#N/A</v>
      </c>
      <c r="L65" s="403" t="e">
        <f>IF(ISNUMBER(Regressions!L75),ROUND(Regressions!L75, 1), NA())</f>
        <v>#N/A</v>
      </c>
      <c r="M65" s="400" t="e">
        <f>IF(ISNUMBER(Regressions!M75),ROUND(Regressions!M75, 1), NA())</f>
        <v>#N/A</v>
      </c>
      <c r="N65" s="404" t="e">
        <f>IF(ISNUMBER(Regressions!N75),ROUND(Regressions!N75, 1), NA())</f>
        <v>#N/A</v>
      </c>
      <c r="O65" s="398" t="e">
        <f>IF(ISNUMBER(Regressions!O75),ROUND(Regressions!O75, 1), NA())</f>
        <v>#N/A</v>
      </c>
      <c r="P65" s="309" t="e">
        <f>IF(ISNUMBER(Regressions!P75),ROUND(Regressions!P75, 1), NA())</f>
        <v>#N/A</v>
      </c>
      <c r="Q65" s="405" t="e">
        <f>IF(ISNUMBER(Regressions!Q75),ROUND(Regressions!Q75, 1), NA())</f>
        <v>#N/A</v>
      </c>
      <c r="R65" s="400" t="e">
        <f>IF(ISNUMBER(Regressions!R75),ROUND(Regressions!R75, 1), NA())</f>
        <v>#N/A</v>
      </c>
      <c r="S65" s="401" t="e">
        <f>IF(ISNUMBER(Regressions!S75),ROUND(Regressions!S75, 1), NA())</f>
        <v>#N/A</v>
      </c>
    </row>
    <row r="66" x14ac:dyDescent="0.2">
      <c r="A66" s="239" t="str">
        <f>IF(ISBLANK(Regressions!A76), " ", Regressions!A76)</f>
        <v>Dominican Republic</v>
      </c>
      <c r="B66" s="234">
        <f>IF(ISBLANK(Regressions!B76), " ", Regressions!B76)</f>
        <v>2011</v>
      </c>
      <c r="C66" s="237" t="str">
        <f>IF(ISBLANK(Regressions!C76), " ", Regressions!C76)</f>
        <v>Pre-primary</v>
      </c>
      <c r="D66" s="241">
        <f>IF(ISBLANK(Regressions!D76), " ", Regressions!D76)</f>
        <v>640371</v>
      </c>
      <c r="E66" s="398" t="e">
        <f>IF(ISNUMBER(Regressions!E76),ROUND(Regressions!E76, 1), NA())</f>
        <v>#N/A</v>
      </c>
      <c r="F66" s="309" t="e">
        <f>IF(ISNUMBER(Regressions!F76),ROUND(Regressions!F76, 1), NA())</f>
        <v>#N/A</v>
      </c>
      <c r="G66" s="399" t="e">
        <f>IF(ISNUMBER(Regressions!G76),ROUND(Regressions!G76, 1), NA())</f>
        <v>#N/A</v>
      </c>
      <c r="H66" s="400" t="e">
        <f>IF(ISNUMBER(Regressions!H76),ROUND(Regressions!H76, 1), NA())</f>
        <v>#N/A</v>
      </c>
      <c r="I66" s="401" t="e">
        <f>IF(ISNUMBER(Regressions!I76),ROUND(Regressions!I76, 1), NA())</f>
        <v>#N/A</v>
      </c>
      <c r="J66" s="402" t="e">
        <f>IF(ISNUMBER(Regressions!J76),ROUND(Regressions!J76, 1), NA())</f>
        <v>#N/A</v>
      </c>
      <c r="K66" s="309" t="e">
        <f>IF(ISNUMBER(Regressions!K76),ROUND(Regressions!K76, 1), NA())</f>
        <v>#N/A</v>
      </c>
      <c r="L66" s="403" t="e">
        <f>IF(ISNUMBER(Regressions!L76),ROUND(Regressions!L76, 1), NA())</f>
        <v>#N/A</v>
      </c>
      <c r="M66" s="400" t="e">
        <f>IF(ISNUMBER(Regressions!M76),ROUND(Regressions!M76, 1), NA())</f>
        <v>#N/A</v>
      </c>
      <c r="N66" s="404" t="e">
        <f>IF(ISNUMBER(Regressions!N76),ROUND(Regressions!N76, 1), NA())</f>
        <v>#N/A</v>
      </c>
      <c r="O66" s="398" t="e">
        <f>IF(ISNUMBER(Regressions!O76),ROUND(Regressions!O76, 1), NA())</f>
        <v>#N/A</v>
      </c>
      <c r="P66" s="309" t="e">
        <f>IF(ISNUMBER(Regressions!P76),ROUND(Regressions!P76, 1), NA())</f>
        <v>#N/A</v>
      </c>
      <c r="Q66" s="405" t="e">
        <f>IF(ISNUMBER(Regressions!Q76),ROUND(Regressions!Q76, 1), NA())</f>
        <v>#N/A</v>
      </c>
      <c r="R66" s="400" t="e">
        <f>IF(ISNUMBER(Regressions!R76),ROUND(Regressions!R76, 1), NA())</f>
        <v>#N/A</v>
      </c>
      <c r="S66" s="401" t="e">
        <f>IF(ISNUMBER(Regressions!S76),ROUND(Regressions!S76, 1), NA())</f>
        <v>#N/A</v>
      </c>
    </row>
    <row r="67" x14ac:dyDescent="0.2">
      <c r="A67" s="239" t="str">
        <f>IF(ISBLANK(Regressions!A77), " ", Regressions!A77)</f>
        <v>Dominican Republic</v>
      </c>
      <c r="B67" s="234">
        <f>IF(ISBLANK(Regressions!B77), " ", Regressions!B77)</f>
        <v>2012</v>
      </c>
      <c r="C67" s="237" t="str">
        <f>IF(ISBLANK(Regressions!C77), " ", Regressions!C77)</f>
        <v>Pre-primary</v>
      </c>
      <c r="D67" s="241">
        <f>IF(ISBLANK(Regressions!D77), " ", Regressions!D77)</f>
        <v>640372</v>
      </c>
      <c r="E67" s="398" t="e">
        <f>IF(ISNUMBER(Regressions!E77),ROUND(Regressions!E77, 1), NA())</f>
        <v>#N/A</v>
      </c>
      <c r="F67" s="309" t="e">
        <f>IF(ISNUMBER(Regressions!F77),ROUND(Regressions!F77, 1), NA())</f>
        <v>#N/A</v>
      </c>
      <c r="G67" s="399" t="e">
        <f>IF(ISNUMBER(Regressions!G77),ROUND(Regressions!G77, 1), NA())</f>
        <v>#N/A</v>
      </c>
      <c r="H67" s="400" t="e">
        <f>IF(ISNUMBER(Regressions!H77),ROUND(Regressions!H77, 1), NA())</f>
        <v>#N/A</v>
      </c>
      <c r="I67" s="401" t="e">
        <f>IF(ISNUMBER(Regressions!I77),ROUND(Regressions!I77, 1), NA())</f>
        <v>#N/A</v>
      </c>
      <c r="J67" s="402" t="e">
        <f>IF(ISNUMBER(Regressions!J77),ROUND(Regressions!J77, 1), NA())</f>
        <v>#N/A</v>
      </c>
      <c r="K67" s="309" t="e">
        <f>IF(ISNUMBER(Regressions!K77),ROUND(Regressions!K77, 1), NA())</f>
        <v>#N/A</v>
      </c>
      <c r="L67" s="403" t="e">
        <f>IF(ISNUMBER(Regressions!L77),ROUND(Regressions!L77, 1), NA())</f>
        <v>#N/A</v>
      </c>
      <c r="M67" s="400" t="e">
        <f>IF(ISNUMBER(Regressions!M77),ROUND(Regressions!M77, 1), NA())</f>
        <v>#N/A</v>
      </c>
      <c r="N67" s="404" t="e">
        <f>IF(ISNUMBER(Regressions!N77),ROUND(Regressions!N77, 1), NA())</f>
        <v>#N/A</v>
      </c>
      <c r="O67" s="398" t="e">
        <f>IF(ISNUMBER(Regressions!O77),ROUND(Regressions!O77, 1), NA())</f>
        <v>#N/A</v>
      </c>
      <c r="P67" s="309" t="e">
        <f>IF(ISNUMBER(Regressions!P77),ROUND(Regressions!P77, 1), NA())</f>
        <v>#N/A</v>
      </c>
      <c r="Q67" s="405" t="e">
        <f>IF(ISNUMBER(Regressions!Q77),ROUND(Regressions!Q77, 1), NA())</f>
        <v>#N/A</v>
      </c>
      <c r="R67" s="400" t="e">
        <f>IF(ISNUMBER(Regressions!R77),ROUND(Regressions!R77, 1), NA())</f>
        <v>#N/A</v>
      </c>
      <c r="S67" s="401" t="e">
        <f>IF(ISNUMBER(Regressions!S77),ROUND(Regressions!S77, 1), NA())</f>
        <v>#N/A</v>
      </c>
    </row>
    <row r="68" x14ac:dyDescent="0.2">
      <c r="A68" s="239" t="str">
        <f>IF(ISBLANK(Regressions!A78), " ", Regressions!A78)</f>
        <v>Dominican Republic</v>
      </c>
      <c r="B68" s="234">
        <f>IF(ISBLANK(Regressions!B78), " ", Regressions!B78)</f>
        <v>2013</v>
      </c>
      <c r="C68" s="237" t="str">
        <f>IF(ISBLANK(Regressions!C78), " ", Regressions!C78)</f>
        <v>Pre-primary</v>
      </c>
      <c r="D68" s="241">
        <f>IF(ISBLANK(Regressions!D78), " ", Regressions!D78)</f>
        <v>639315</v>
      </c>
      <c r="E68" s="398" t="e">
        <f>IF(ISNUMBER(Regressions!E78),ROUND(Regressions!E78, 1), NA())</f>
        <v>#N/A</v>
      </c>
      <c r="F68" s="309" t="e">
        <f>IF(ISNUMBER(Regressions!F78),ROUND(Regressions!F78, 1), NA())</f>
        <v>#N/A</v>
      </c>
      <c r="G68" s="399" t="e">
        <f>IF(ISNUMBER(Regressions!G78),ROUND(Regressions!G78, 1), NA())</f>
        <v>#N/A</v>
      </c>
      <c r="H68" s="400" t="e">
        <f>IF(ISNUMBER(Regressions!H78),ROUND(Regressions!H78, 1), NA())</f>
        <v>#N/A</v>
      </c>
      <c r="I68" s="401" t="e">
        <f>IF(ISNUMBER(Regressions!I78),ROUND(Regressions!I78, 1), NA())</f>
        <v>#N/A</v>
      </c>
      <c r="J68" s="402" t="e">
        <f>IF(ISNUMBER(Regressions!J78),ROUND(Regressions!J78, 1), NA())</f>
        <v>#N/A</v>
      </c>
      <c r="K68" s="309" t="e">
        <f>IF(ISNUMBER(Regressions!K78),ROUND(Regressions!K78, 1), NA())</f>
        <v>#N/A</v>
      </c>
      <c r="L68" s="403" t="e">
        <f>IF(ISNUMBER(Regressions!L78),ROUND(Regressions!L78, 1), NA())</f>
        <v>#N/A</v>
      </c>
      <c r="M68" s="400" t="e">
        <f>IF(ISNUMBER(Regressions!M78),ROUND(Regressions!M78, 1), NA())</f>
        <v>#N/A</v>
      </c>
      <c r="N68" s="404" t="e">
        <f>IF(ISNUMBER(Regressions!N78),ROUND(Regressions!N78, 1), NA())</f>
        <v>#N/A</v>
      </c>
      <c r="O68" s="398" t="e">
        <f>IF(ISNUMBER(Regressions!O78),ROUND(Regressions!O78, 1), NA())</f>
        <v>#N/A</v>
      </c>
      <c r="P68" s="309" t="e">
        <f>IF(ISNUMBER(Regressions!P78),ROUND(Regressions!P78, 1), NA())</f>
        <v>#N/A</v>
      </c>
      <c r="Q68" s="405" t="e">
        <f>IF(ISNUMBER(Regressions!Q78),ROUND(Regressions!Q78, 1), NA())</f>
        <v>#N/A</v>
      </c>
      <c r="R68" s="400" t="e">
        <f>IF(ISNUMBER(Regressions!R78),ROUND(Regressions!R78, 1), NA())</f>
        <v>#N/A</v>
      </c>
      <c r="S68" s="401" t="e">
        <f>IF(ISNUMBER(Regressions!S78),ROUND(Regressions!S78, 1), NA())</f>
        <v>#N/A</v>
      </c>
    </row>
    <row r="69" x14ac:dyDescent="0.2">
      <c r="A69" s="239" t="str">
        <f>IF(ISBLANK(Regressions!A79), " ", Regressions!A79)</f>
        <v>Dominican Republic</v>
      </c>
      <c r="B69" s="234">
        <f>IF(ISBLANK(Regressions!B79), " ", Regressions!B79)</f>
        <v>2014</v>
      </c>
      <c r="C69" s="237" t="str">
        <f>IF(ISBLANK(Regressions!C79), " ", Regressions!C79)</f>
        <v>Pre-primary</v>
      </c>
      <c r="D69" s="241">
        <f>IF(ISBLANK(Regressions!D79), " ", Regressions!D79)</f>
        <v>637907</v>
      </c>
      <c r="E69" s="398" t="e">
        <f>IF(ISNUMBER(Regressions!E79),ROUND(Regressions!E79, 1), NA())</f>
        <v>#N/A</v>
      </c>
      <c r="F69" s="309" t="e">
        <f>IF(ISNUMBER(Regressions!F79),ROUND(Regressions!F79, 1), NA())</f>
        <v>#N/A</v>
      </c>
      <c r="G69" s="399" t="e">
        <f>IF(ISNUMBER(Regressions!G79),ROUND(Regressions!G79, 1), NA())</f>
        <v>#N/A</v>
      </c>
      <c r="H69" s="400" t="e">
        <f>IF(ISNUMBER(Regressions!H79),ROUND(Regressions!H79, 1), NA())</f>
        <v>#N/A</v>
      </c>
      <c r="I69" s="401" t="e">
        <f>IF(ISNUMBER(Regressions!I79),ROUND(Regressions!I79, 1), NA())</f>
        <v>#N/A</v>
      </c>
      <c r="J69" s="402" t="e">
        <f>IF(ISNUMBER(Regressions!J79),ROUND(Regressions!J79, 1), NA())</f>
        <v>#N/A</v>
      </c>
      <c r="K69" s="309" t="e">
        <f>IF(ISNUMBER(Regressions!K79),ROUND(Regressions!K79, 1), NA())</f>
        <v>#N/A</v>
      </c>
      <c r="L69" s="403" t="e">
        <f>IF(ISNUMBER(Regressions!L79),ROUND(Regressions!L79, 1), NA())</f>
        <v>#N/A</v>
      </c>
      <c r="M69" s="400" t="e">
        <f>IF(ISNUMBER(Regressions!M79),ROUND(Regressions!M79, 1), NA())</f>
        <v>#N/A</v>
      </c>
      <c r="N69" s="404" t="e">
        <f>IF(ISNUMBER(Regressions!N79),ROUND(Regressions!N79, 1), NA())</f>
        <v>#N/A</v>
      </c>
      <c r="O69" s="398" t="e">
        <f>IF(ISNUMBER(Regressions!O79),ROUND(Regressions!O79, 1), NA())</f>
        <v>#N/A</v>
      </c>
      <c r="P69" s="309" t="e">
        <f>IF(ISNUMBER(Regressions!P79),ROUND(Regressions!P79, 1), NA())</f>
        <v>#N/A</v>
      </c>
      <c r="Q69" s="405" t="e">
        <f>IF(ISNUMBER(Regressions!Q79),ROUND(Regressions!Q79, 1), NA())</f>
        <v>#N/A</v>
      </c>
      <c r="R69" s="400" t="e">
        <f>IF(ISNUMBER(Regressions!R79),ROUND(Regressions!R79, 1), NA())</f>
        <v>#N/A</v>
      </c>
      <c r="S69" s="401" t="e">
        <f>IF(ISNUMBER(Regressions!S79),ROUND(Regressions!S79, 1), NA())</f>
        <v>#N/A</v>
      </c>
    </row>
    <row r="70" x14ac:dyDescent="0.2">
      <c r="A70" s="239" t="str">
        <f>IF(ISBLANK(Regressions!A80), " ", Regressions!A80)</f>
        <v>Dominican Republic</v>
      </c>
      <c r="B70" s="234">
        <f>IF(ISBLANK(Regressions!B80), " ", Regressions!B80)</f>
        <v>2015</v>
      </c>
      <c r="C70" s="237" t="str">
        <f>IF(ISBLANK(Regressions!C80), " ", Regressions!C80)</f>
        <v>Pre-primary</v>
      </c>
      <c r="D70" s="241">
        <f>IF(ISBLANK(Regressions!D80), " ", Regressions!D80)</f>
        <v>638572</v>
      </c>
      <c r="E70" s="398" t="e">
        <f>IF(ISNUMBER(Regressions!E80),ROUND(Regressions!E80, 1), NA())</f>
        <v>#N/A</v>
      </c>
      <c r="F70" s="309" t="e">
        <f>IF(ISNUMBER(Regressions!F80),ROUND(Regressions!F80, 1), NA())</f>
        <v>#N/A</v>
      </c>
      <c r="G70" s="399" t="e">
        <f>IF(ISNUMBER(Regressions!G80),ROUND(Regressions!G80, 1), NA())</f>
        <v>#N/A</v>
      </c>
      <c r="H70" s="400" t="e">
        <f>IF(ISNUMBER(Regressions!H80),ROUND(Regressions!H80, 1), NA())</f>
        <v>#N/A</v>
      </c>
      <c r="I70" s="401" t="e">
        <f>IF(ISNUMBER(Regressions!I80),ROUND(Regressions!I80, 1), NA())</f>
        <v>#N/A</v>
      </c>
      <c r="J70" s="402" t="e">
        <f>IF(ISNUMBER(Regressions!J80),ROUND(Regressions!J80, 1), NA())</f>
        <v>#N/A</v>
      </c>
      <c r="K70" s="309" t="e">
        <f>IF(ISNUMBER(Regressions!K80),ROUND(Regressions!K80, 1), NA())</f>
        <v>#N/A</v>
      </c>
      <c r="L70" s="403" t="e">
        <f>IF(ISNUMBER(Regressions!L80),ROUND(Regressions!L80, 1), NA())</f>
        <v>#N/A</v>
      </c>
      <c r="M70" s="400" t="e">
        <f>IF(ISNUMBER(Regressions!M80),ROUND(Regressions!M80, 1), NA())</f>
        <v>#N/A</v>
      </c>
      <c r="N70" s="404" t="e">
        <f>IF(ISNUMBER(Regressions!N80),ROUND(Regressions!N80, 1), NA())</f>
        <v>#N/A</v>
      </c>
      <c r="O70" s="398" t="e">
        <f>IF(ISNUMBER(Regressions!O80),ROUND(Regressions!O80, 1), NA())</f>
        <v>#N/A</v>
      </c>
      <c r="P70" s="309" t="e">
        <f>IF(ISNUMBER(Regressions!P80),ROUND(Regressions!P80, 1), NA())</f>
        <v>#N/A</v>
      </c>
      <c r="Q70" s="405" t="e">
        <f>IF(ISNUMBER(Regressions!Q80),ROUND(Regressions!Q80, 1), NA())</f>
        <v>#N/A</v>
      </c>
      <c r="R70" s="400" t="e">
        <f>IF(ISNUMBER(Regressions!R80),ROUND(Regressions!R80, 1), NA())</f>
        <v>#N/A</v>
      </c>
      <c r="S70" s="401" t="e">
        <f>IF(ISNUMBER(Regressions!S80),ROUND(Regressions!S80, 1), NA())</f>
        <v>#N/A</v>
      </c>
    </row>
    <row r="71" x14ac:dyDescent="0.2">
      <c r="A71" s="375" t="str">
        <f>IF(ISBLANK(Regressions!A81), " ", Regressions!A81)</f>
        <v>Dominican Republic</v>
      </c>
      <c r="B71" s="376">
        <f>IF(ISBLANK(Regressions!B81), " ", Regressions!B81)</f>
        <v>2016</v>
      </c>
      <c r="C71" s="377" t="str">
        <f>IF(ISBLANK(Regressions!C81), " ", Regressions!C81)</f>
        <v>Pre-primary</v>
      </c>
      <c r="D71" s="378">
        <f>IF(ISBLANK(Regressions!D81), " ", Regressions!D81)</f>
        <v>638350</v>
      </c>
      <c r="E71" s="406" t="e">
        <f>IF(ISNUMBER(Regressions!E81),ROUND(Regressions!E81, 1), NA())</f>
        <v>#N/A</v>
      </c>
      <c r="F71" s="310" t="e">
        <f>IF(ISNUMBER(Regressions!F81),ROUND(Regressions!F81, 1), NA())</f>
        <v>#N/A</v>
      </c>
      <c r="G71" s="407" t="e">
        <f>IF(ISNUMBER(Regressions!G81),ROUND(Regressions!G81, 1), NA())</f>
        <v>#N/A</v>
      </c>
      <c r="H71" s="408" t="e">
        <f>IF(ISNUMBER(Regressions!H81),ROUND(Regressions!H81, 1), NA())</f>
        <v>#N/A</v>
      </c>
      <c r="I71" s="409" t="e">
        <f>IF(ISNUMBER(Regressions!I81),ROUND(Regressions!I81, 1), NA())</f>
        <v>#N/A</v>
      </c>
      <c r="J71" s="410" t="e">
        <f>IF(ISNUMBER(Regressions!J81),ROUND(Regressions!J81, 1), NA())</f>
        <v>#N/A</v>
      </c>
      <c r="K71" s="310" t="e">
        <f>IF(ISNUMBER(Regressions!K81),ROUND(Regressions!K81, 1), NA())</f>
        <v>#N/A</v>
      </c>
      <c r="L71" s="411" t="e">
        <f>IF(ISNUMBER(Regressions!L81),ROUND(Regressions!L81, 1), NA())</f>
        <v>#N/A</v>
      </c>
      <c r="M71" s="408" t="e">
        <f>IF(ISNUMBER(Regressions!M81),ROUND(Regressions!M81, 1), NA())</f>
        <v>#N/A</v>
      </c>
      <c r="N71" s="412" t="e">
        <f>IF(ISNUMBER(Regressions!N81),ROUND(Regressions!N81, 1), NA())</f>
        <v>#N/A</v>
      </c>
      <c r="O71" s="406" t="e">
        <f>IF(ISNUMBER(Regressions!O81),ROUND(Regressions!O81, 1), NA())</f>
        <v>#N/A</v>
      </c>
      <c r="P71" s="310" t="e">
        <f>IF(ISNUMBER(Regressions!P81),ROUND(Regressions!P81, 1), NA())</f>
        <v>#N/A</v>
      </c>
      <c r="Q71" s="413" t="e">
        <f>IF(ISNUMBER(Regressions!Q81),ROUND(Regressions!Q81, 1), NA())</f>
        <v>#N/A</v>
      </c>
      <c r="R71" s="408" t="e">
        <f>IF(ISNUMBER(Regressions!R81),ROUND(Regressions!R81, 1), NA())</f>
        <v>#N/A</v>
      </c>
      <c r="S71" s="409" t="e">
        <f>IF(ISNUMBER(Regressions!S81),ROUND(Regressions!S81, 1), NA())</f>
        <v>#N/A</v>
      </c>
    </row>
    <row r="72" x14ac:dyDescent="0.2">
      <c r="A72" s="239" t="str">
        <f>IF(ISBLANK(Regressions!A82), " ", Regressions!A82)</f>
        <v>Dominican Republic</v>
      </c>
      <c r="B72" s="234">
        <f>IF(ISBLANK(Regressions!B82), " ", Regressions!B82)</f>
        <v>2000</v>
      </c>
      <c r="C72" s="237" t="str">
        <f>IF(ISBLANK(Regressions!C82), " ", Regressions!C82)</f>
        <v>Primary</v>
      </c>
      <c r="D72" s="241">
        <f>IF(ISBLANK(Regressions!D82), " ", Regressions!D82)</f>
        <v>1194689</v>
      </c>
      <c r="E72" s="398" t="e">
        <f>IF(ISNUMBER(Regressions!E82),ROUND(Regressions!E82, 1), NA())</f>
        <v>#N/A</v>
      </c>
      <c r="F72" s="309">
        <f>IF(ISNUMBER(Regressions!F82),ROUND(Regressions!F82, 1), NA())</f>
        <v>60.2</v>
      </c>
      <c r="G72" s="399" t="e">
        <f>IF(ISNUMBER(Regressions!G82),ROUND(Regressions!G82, 1), NA())</f>
        <v>#N/A</v>
      </c>
      <c r="H72" s="400">
        <f>IF(ISNUMBER(Regressions!H82),ROUND(Regressions!H82, 1), NA())</f>
        <v>60.2</v>
      </c>
      <c r="I72" s="401">
        <f>IF(ISNUMBER(Regressions!I82),ROUND(Regressions!I82, 1), NA())</f>
        <v>39.799999999999997</v>
      </c>
      <c r="J72" s="402" t="e">
        <f>IF(ISNUMBER(Regressions!J82),ROUND(Regressions!J82, 1), NA())</f>
        <v>#N/A</v>
      </c>
      <c r="K72" s="309" t="e">
        <f>IF(ISNUMBER(Regressions!K82),ROUND(Regressions!K82, 1), NA())</f>
        <v>#N/A</v>
      </c>
      <c r="L72" s="403" t="e">
        <f>IF(ISNUMBER(Regressions!L82),ROUND(Regressions!L82, 1), NA())</f>
        <v>#N/A</v>
      </c>
      <c r="M72" s="400" t="e">
        <f>IF(ISNUMBER(Regressions!M82),ROUND(Regressions!M82, 1), NA())</f>
        <v>#N/A</v>
      </c>
      <c r="N72" s="404" t="e">
        <f>IF(ISNUMBER(Regressions!N82),ROUND(Regressions!N82, 1), NA())</f>
        <v>#N/A</v>
      </c>
      <c r="O72" s="398" t="e">
        <f>IF(ISNUMBER(Regressions!O82),ROUND(Regressions!O82, 1), NA())</f>
        <v>#N/A</v>
      </c>
      <c r="P72" s="309" t="e">
        <f>IF(ISNUMBER(Regressions!P82),ROUND(Regressions!P82, 1), NA())</f>
        <v>#N/A</v>
      </c>
      <c r="Q72" s="405" t="e">
        <f>IF(ISNUMBER(Regressions!Q82),ROUND(Regressions!Q82, 1), NA())</f>
        <v>#N/A</v>
      </c>
      <c r="R72" s="400" t="e">
        <f>IF(ISNUMBER(Regressions!R82),ROUND(Regressions!R82, 1), NA())</f>
        <v>#N/A</v>
      </c>
      <c r="S72" s="401" t="e">
        <f>IF(ISNUMBER(Regressions!S82),ROUND(Regressions!S82, 1), NA())</f>
        <v>#N/A</v>
      </c>
    </row>
    <row r="73" x14ac:dyDescent="0.2">
      <c r="A73" s="239" t="str">
        <f>IF(ISBLANK(Regressions!A83), " ", Regressions!A83)</f>
        <v>Dominican Republic</v>
      </c>
      <c r="B73" s="234">
        <f>IF(ISBLANK(Regressions!B83), " ", Regressions!B83)</f>
        <v>2001</v>
      </c>
      <c r="C73" s="237" t="str">
        <f>IF(ISBLANK(Regressions!C83), " ", Regressions!C83)</f>
        <v>Primary</v>
      </c>
      <c r="D73" s="241">
        <f>IF(ISBLANK(Regressions!D83), " ", Regressions!D83)</f>
        <v>1205025</v>
      </c>
      <c r="E73" s="398" t="e">
        <f>IF(ISNUMBER(Regressions!E83),ROUND(Regressions!E83, 1), NA())</f>
        <v>#N/A</v>
      </c>
      <c r="F73" s="309">
        <f>IF(ISNUMBER(Regressions!F83),ROUND(Regressions!F83, 1), NA())</f>
        <v>60.2</v>
      </c>
      <c r="G73" s="399" t="e">
        <f>IF(ISNUMBER(Regressions!G83),ROUND(Regressions!G83, 1), NA())</f>
        <v>#N/A</v>
      </c>
      <c r="H73" s="400">
        <f>IF(ISNUMBER(Regressions!H83),ROUND(Regressions!H83, 1), NA())</f>
        <v>60.2</v>
      </c>
      <c r="I73" s="401">
        <f>IF(ISNUMBER(Regressions!I83),ROUND(Regressions!I83, 1), NA())</f>
        <v>39.799999999999997</v>
      </c>
      <c r="J73" s="402" t="e">
        <f>IF(ISNUMBER(Regressions!J83),ROUND(Regressions!J83, 1), NA())</f>
        <v>#N/A</v>
      </c>
      <c r="K73" s="309" t="e">
        <f>IF(ISNUMBER(Regressions!K83),ROUND(Regressions!K83, 1), NA())</f>
        <v>#N/A</v>
      </c>
      <c r="L73" s="403" t="e">
        <f>IF(ISNUMBER(Regressions!L83),ROUND(Regressions!L83, 1), NA())</f>
        <v>#N/A</v>
      </c>
      <c r="M73" s="400" t="e">
        <f>IF(ISNUMBER(Regressions!M83),ROUND(Regressions!M83, 1), NA())</f>
        <v>#N/A</v>
      </c>
      <c r="N73" s="404" t="e">
        <f>IF(ISNUMBER(Regressions!N83),ROUND(Regressions!N83, 1), NA())</f>
        <v>#N/A</v>
      </c>
      <c r="O73" s="398" t="e">
        <f>IF(ISNUMBER(Regressions!O83),ROUND(Regressions!O83, 1), NA())</f>
        <v>#N/A</v>
      </c>
      <c r="P73" s="309" t="e">
        <f>IF(ISNUMBER(Regressions!P83),ROUND(Regressions!P83, 1), NA())</f>
        <v>#N/A</v>
      </c>
      <c r="Q73" s="405" t="e">
        <f>IF(ISNUMBER(Regressions!Q83),ROUND(Regressions!Q83, 1), NA())</f>
        <v>#N/A</v>
      </c>
      <c r="R73" s="400" t="e">
        <f>IF(ISNUMBER(Regressions!R83),ROUND(Regressions!R83, 1), NA())</f>
        <v>#N/A</v>
      </c>
      <c r="S73" s="401" t="e">
        <f>IF(ISNUMBER(Regressions!S83),ROUND(Regressions!S83, 1), NA())</f>
        <v>#N/A</v>
      </c>
    </row>
    <row r="74" x14ac:dyDescent="0.2">
      <c r="A74" s="239" t="str">
        <f>IF(ISBLANK(Regressions!A84), " ", Regressions!A84)</f>
        <v>Dominican Republic</v>
      </c>
      <c r="B74" s="234">
        <f>IF(ISBLANK(Regressions!B84), " ", Regressions!B84)</f>
        <v>2002</v>
      </c>
      <c r="C74" s="237" t="str">
        <f>IF(ISBLANK(Regressions!C84), " ", Regressions!C84)</f>
        <v>Primary</v>
      </c>
      <c r="D74" s="241">
        <f>IF(ISBLANK(Regressions!D84), " ", Regressions!D84)</f>
        <v>1213300</v>
      </c>
      <c r="E74" s="398" t="e">
        <f>IF(ISNUMBER(Regressions!E84),ROUND(Regressions!E84, 1), NA())</f>
        <v>#N/A</v>
      </c>
      <c r="F74" s="309">
        <f>IF(ISNUMBER(Regressions!F84),ROUND(Regressions!F84, 1), NA())</f>
        <v>60.2</v>
      </c>
      <c r="G74" s="399" t="e">
        <f>IF(ISNUMBER(Regressions!G84),ROUND(Regressions!G84, 1), NA())</f>
        <v>#N/A</v>
      </c>
      <c r="H74" s="400">
        <f>IF(ISNUMBER(Regressions!H84),ROUND(Regressions!H84, 1), NA())</f>
        <v>60.2</v>
      </c>
      <c r="I74" s="401">
        <f>IF(ISNUMBER(Regressions!I84),ROUND(Regressions!I84, 1), NA())</f>
        <v>39.799999999999997</v>
      </c>
      <c r="J74" s="402" t="e">
        <f>IF(ISNUMBER(Regressions!J84),ROUND(Regressions!J84, 1), NA())</f>
        <v>#N/A</v>
      </c>
      <c r="K74" s="309" t="e">
        <f>IF(ISNUMBER(Regressions!K84),ROUND(Regressions!K84, 1), NA())</f>
        <v>#N/A</v>
      </c>
      <c r="L74" s="403" t="e">
        <f>IF(ISNUMBER(Regressions!L84),ROUND(Regressions!L84, 1), NA())</f>
        <v>#N/A</v>
      </c>
      <c r="M74" s="400" t="e">
        <f>IF(ISNUMBER(Regressions!M84),ROUND(Regressions!M84, 1), NA())</f>
        <v>#N/A</v>
      </c>
      <c r="N74" s="404" t="e">
        <f>IF(ISNUMBER(Regressions!N84),ROUND(Regressions!N84, 1), NA())</f>
        <v>#N/A</v>
      </c>
      <c r="O74" s="398" t="e">
        <f>IF(ISNUMBER(Regressions!O84),ROUND(Regressions!O84, 1), NA())</f>
        <v>#N/A</v>
      </c>
      <c r="P74" s="309" t="e">
        <f>IF(ISNUMBER(Regressions!P84),ROUND(Regressions!P84, 1), NA())</f>
        <v>#N/A</v>
      </c>
      <c r="Q74" s="405" t="e">
        <f>IF(ISNUMBER(Regressions!Q84),ROUND(Regressions!Q84, 1), NA())</f>
        <v>#N/A</v>
      </c>
      <c r="R74" s="400" t="e">
        <f>IF(ISNUMBER(Regressions!R84),ROUND(Regressions!R84, 1), NA())</f>
        <v>#N/A</v>
      </c>
      <c r="S74" s="401" t="e">
        <f>IF(ISNUMBER(Regressions!S84),ROUND(Regressions!S84, 1), NA())</f>
        <v>#N/A</v>
      </c>
    </row>
    <row r="75" x14ac:dyDescent="0.2">
      <c r="A75" s="239" t="str">
        <f>IF(ISBLANK(Regressions!A85), " ", Regressions!A85)</f>
        <v>Dominican Republic</v>
      </c>
      <c r="B75" s="234">
        <f>IF(ISBLANK(Regressions!B85), " ", Regressions!B85)</f>
        <v>2003</v>
      </c>
      <c r="C75" s="237" t="str">
        <f>IF(ISBLANK(Regressions!C85), " ", Regressions!C85)</f>
        <v>Primary</v>
      </c>
      <c r="D75" s="241">
        <f>IF(ISBLANK(Regressions!D85), " ", Regressions!D85)</f>
        <v>1217839</v>
      </c>
      <c r="E75" s="398" t="e">
        <f>IF(ISNUMBER(Regressions!E85),ROUND(Regressions!E85, 1), NA())</f>
        <v>#N/A</v>
      </c>
      <c r="F75" s="309">
        <f>IF(ISNUMBER(Regressions!F85),ROUND(Regressions!F85, 1), NA())</f>
        <v>60.2</v>
      </c>
      <c r="G75" s="399" t="e">
        <f>IF(ISNUMBER(Regressions!G85),ROUND(Regressions!G85, 1), NA())</f>
        <v>#N/A</v>
      </c>
      <c r="H75" s="400">
        <f>IF(ISNUMBER(Regressions!H85),ROUND(Regressions!H85, 1), NA())</f>
        <v>60.2</v>
      </c>
      <c r="I75" s="401">
        <f>IF(ISNUMBER(Regressions!I85),ROUND(Regressions!I85, 1), NA())</f>
        <v>39.799999999999997</v>
      </c>
      <c r="J75" s="402" t="e">
        <f>IF(ISNUMBER(Regressions!J85),ROUND(Regressions!J85, 1), NA())</f>
        <v>#N/A</v>
      </c>
      <c r="K75" s="309" t="e">
        <f>IF(ISNUMBER(Regressions!K85),ROUND(Regressions!K85, 1), NA())</f>
        <v>#N/A</v>
      </c>
      <c r="L75" s="403" t="e">
        <f>IF(ISNUMBER(Regressions!L85),ROUND(Regressions!L85, 1), NA())</f>
        <v>#N/A</v>
      </c>
      <c r="M75" s="400" t="e">
        <f>IF(ISNUMBER(Regressions!M85),ROUND(Regressions!M85, 1), NA())</f>
        <v>#N/A</v>
      </c>
      <c r="N75" s="404" t="e">
        <f>IF(ISNUMBER(Regressions!N85),ROUND(Regressions!N85, 1), NA())</f>
        <v>#N/A</v>
      </c>
      <c r="O75" s="398" t="e">
        <f>IF(ISNUMBER(Regressions!O85),ROUND(Regressions!O85, 1), NA())</f>
        <v>#N/A</v>
      </c>
      <c r="P75" s="309" t="e">
        <f>IF(ISNUMBER(Regressions!P85),ROUND(Regressions!P85, 1), NA())</f>
        <v>#N/A</v>
      </c>
      <c r="Q75" s="405" t="e">
        <f>IF(ISNUMBER(Regressions!Q85),ROUND(Regressions!Q85, 1), NA())</f>
        <v>#N/A</v>
      </c>
      <c r="R75" s="400" t="e">
        <f>IF(ISNUMBER(Regressions!R85),ROUND(Regressions!R85, 1), NA())</f>
        <v>#N/A</v>
      </c>
      <c r="S75" s="401" t="e">
        <f>IF(ISNUMBER(Regressions!S85),ROUND(Regressions!S85, 1), NA())</f>
        <v>#N/A</v>
      </c>
    </row>
    <row r="76" x14ac:dyDescent="0.2">
      <c r="A76" s="239" t="str">
        <f>IF(ISBLANK(Regressions!A86), " ", Regressions!A86)</f>
        <v>Dominican Republic</v>
      </c>
      <c r="B76" s="234">
        <f>IF(ISBLANK(Regressions!B86), " ", Regressions!B86)</f>
        <v>2004</v>
      </c>
      <c r="C76" s="237" t="str">
        <f>IF(ISBLANK(Regressions!C86), " ", Regressions!C86)</f>
        <v>Primary</v>
      </c>
      <c r="D76" s="241">
        <f>IF(ISBLANK(Regressions!D86), " ", Regressions!D86)</f>
        <v>1218860</v>
      </c>
      <c r="E76" s="398" t="e">
        <f>IF(ISNUMBER(Regressions!E86),ROUND(Regressions!E86, 1), NA())</f>
        <v>#N/A</v>
      </c>
      <c r="F76" s="309">
        <f>IF(ISNUMBER(Regressions!F86),ROUND(Regressions!F86, 1), NA())</f>
        <v>60.2</v>
      </c>
      <c r="G76" s="399" t="e">
        <f>IF(ISNUMBER(Regressions!G86),ROUND(Regressions!G86, 1), NA())</f>
        <v>#N/A</v>
      </c>
      <c r="H76" s="400">
        <f>IF(ISNUMBER(Regressions!H86),ROUND(Regressions!H86, 1), NA())</f>
        <v>60.2</v>
      </c>
      <c r="I76" s="401">
        <f>IF(ISNUMBER(Regressions!I86),ROUND(Regressions!I86, 1), NA())</f>
        <v>39.799999999999997</v>
      </c>
      <c r="J76" s="402" t="e">
        <f>IF(ISNUMBER(Regressions!J86),ROUND(Regressions!J86, 1), NA())</f>
        <v>#N/A</v>
      </c>
      <c r="K76" s="309" t="e">
        <f>IF(ISNUMBER(Regressions!K86),ROUND(Regressions!K86, 1), NA())</f>
        <v>#N/A</v>
      </c>
      <c r="L76" s="403" t="e">
        <f>IF(ISNUMBER(Regressions!L86),ROUND(Regressions!L86, 1), NA())</f>
        <v>#N/A</v>
      </c>
      <c r="M76" s="400" t="e">
        <f>IF(ISNUMBER(Regressions!M86),ROUND(Regressions!M86, 1), NA())</f>
        <v>#N/A</v>
      </c>
      <c r="N76" s="404" t="e">
        <f>IF(ISNUMBER(Regressions!N86),ROUND(Regressions!N86, 1), NA())</f>
        <v>#N/A</v>
      </c>
      <c r="O76" s="398" t="e">
        <f>IF(ISNUMBER(Regressions!O86),ROUND(Regressions!O86, 1), NA())</f>
        <v>#N/A</v>
      </c>
      <c r="P76" s="309" t="e">
        <f>IF(ISNUMBER(Regressions!P86),ROUND(Regressions!P86, 1), NA())</f>
        <v>#N/A</v>
      </c>
      <c r="Q76" s="405" t="e">
        <f>IF(ISNUMBER(Regressions!Q86),ROUND(Regressions!Q86, 1), NA())</f>
        <v>#N/A</v>
      </c>
      <c r="R76" s="400" t="e">
        <f>IF(ISNUMBER(Regressions!R86),ROUND(Regressions!R86, 1), NA())</f>
        <v>#N/A</v>
      </c>
      <c r="S76" s="401" t="e">
        <f>IF(ISNUMBER(Regressions!S86),ROUND(Regressions!S86, 1), NA())</f>
        <v>#N/A</v>
      </c>
    </row>
    <row r="77" x14ac:dyDescent="0.2">
      <c r="A77" s="239" t="str">
        <f>IF(ISBLANK(Regressions!A87), " ", Regressions!A87)</f>
        <v>Dominican Republic</v>
      </c>
      <c r="B77" s="234">
        <f>IF(ISBLANK(Regressions!B87), " ", Regressions!B87)</f>
        <v>2005</v>
      </c>
      <c r="C77" s="237" t="str">
        <f>IF(ISBLANK(Regressions!C87), " ", Regressions!C87)</f>
        <v>Primary</v>
      </c>
      <c r="D77" s="241">
        <f>IF(ISBLANK(Regressions!D87), " ", Regressions!D87)</f>
        <v>1217010</v>
      </c>
      <c r="E77" s="398" t="e">
        <f>IF(ISNUMBER(Regressions!E87),ROUND(Regressions!E87, 1), NA())</f>
        <v>#N/A</v>
      </c>
      <c r="F77" s="309">
        <f>IF(ISNUMBER(Regressions!F87),ROUND(Regressions!F87, 1), NA())</f>
        <v>62.9</v>
      </c>
      <c r="G77" s="399" t="e">
        <f>IF(ISNUMBER(Regressions!G87),ROUND(Regressions!G87, 1), NA())</f>
        <v>#N/A</v>
      </c>
      <c r="H77" s="400">
        <f>IF(ISNUMBER(Regressions!H87),ROUND(Regressions!H87, 1), NA())</f>
        <v>62.9</v>
      </c>
      <c r="I77" s="401">
        <f>IF(ISNUMBER(Regressions!I87),ROUND(Regressions!I87, 1), NA())</f>
        <v>37.1</v>
      </c>
      <c r="J77" s="402" t="e">
        <f>IF(ISNUMBER(Regressions!J87),ROUND(Regressions!J87, 1), NA())</f>
        <v>#N/A</v>
      </c>
      <c r="K77" s="309" t="e">
        <f>IF(ISNUMBER(Regressions!K87),ROUND(Regressions!K87, 1), NA())</f>
        <v>#N/A</v>
      </c>
      <c r="L77" s="403" t="e">
        <f>IF(ISNUMBER(Regressions!L87),ROUND(Regressions!L87, 1), NA())</f>
        <v>#N/A</v>
      </c>
      <c r="M77" s="400" t="e">
        <f>IF(ISNUMBER(Regressions!M87),ROUND(Regressions!M87, 1), NA())</f>
        <v>#N/A</v>
      </c>
      <c r="N77" s="404" t="e">
        <f>IF(ISNUMBER(Regressions!N87),ROUND(Regressions!N87, 1), NA())</f>
        <v>#N/A</v>
      </c>
      <c r="O77" s="398" t="e">
        <f>IF(ISNUMBER(Regressions!O87),ROUND(Regressions!O87, 1), NA())</f>
        <v>#N/A</v>
      </c>
      <c r="P77" s="309" t="e">
        <f>IF(ISNUMBER(Regressions!P87),ROUND(Regressions!P87, 1), NA())</f>
        <v>#N/A</v>
      </c>
      <c r="Q77" s="405" t="e">
        <f>IF(ISNUMBER(Regressions!Q87),ROUND(Regressions!Q87, 1), NA())</f>
        <v>#N/A</v>
      </c>
      <c r="R77" s="400" t="e">
        <f>IF(ISNUMBER(Regressions!R87),ROUND(Regressions!R87, 1), NA())</f>
        <v>#N/A</v>
      </c>
      <c r="S77" s="401" t="e">
        <f>IF(ISNUMBER(Regressions!S87),ROUND(Regressions!S87, 1), NA())</f>
        <v>#N/A</v>
      </c>
    </row>
    <row r="78" x14ac:dyDescent="0.2">
      <c r="A78" s="239" t="str">
        <f>IF(ISBLANK(Regressions!A88), " ", Regressions!A88)</f>
        <v>Dominican Republic</v>
      </c>
      <c r="B78" s="234">
        <f>IF(ISBLANK(Regressions!B88), " ", Regressions!B88)</f>
        <v>2006</v>
      </c>
      <c r="C78" s="237" t="str">
        <f>IF(ISBLANK(Regressions!C88), " ", Regressions!C88)</f>
        <v>Primary</v>
      </c>
      <c r="D78" s="241">
        <f>IF(ISBLANK(Regressions!D88), " ", Regressions!D88)</f>
        <v>1213951</v>
      </c>
      <c r="E78" s="398" t="e">
        <f>IF(ISNUMBER(Regressions!E88),ROUND(Regressions!E88, 1), NA())</f>
        <v>#N/A</v>
      </c>
      <c r="F78" s="309">
        <f>IF(ISNUMBER(Regressions!F88),ROUND(Regressions!F88, 1), NA())</f>
        <v>65.599999999999994</v>
      </c>
      <c r="G78" s="399" t="e">
        <f>IF(ISNUMBER(Regressions!G88),ROUND(Regressions!G88, 1), NA())</f>
        <v>#N/A</v>
      </c>
      <c r="H78" s="400">
        <f>IF(ISNUMBER(Regressions!H88),ROUND(Regressions!H88, 1), NA())</f>
        <v>65.599999999999994</v>
      </c>
      <c r="I78" s="401">
        <f>IF(ISNUMBER(Regressions!I88),ROUND(Regressions!I88, 1), NA())</f>
        <v>34.4</v>
      </c>
      <c r="J78" s="402" t="e">
        <f>IF(ISNUMBER(Regressions!J88),ROUND(Regressions!J88, 1), NA())</f>
        <v>#N/A</v>
      </c>
      <c r="K78" s="309" t="e">
        <f>IF(ISNUMBER(Regressions!K88),ROUND(Regressions!K88, 1), NA())</f>
        <v>#N/A</v>
      </c>
      <c r="L78" s="403" t="e">
        <f>IF(ISNUMBER(Regressions!L88),ROUND(Regressions!L88, 1), NA())</f>
        <v>#N/A</v>
      </c>
      <c r="M78" s="400" t="e">
        <f>IF(ISNUMBER(Regressions!M88),ROUND(Regressions!M88, 1), NA())</f>
        <v>#N/A</v>
      </c>
      <c r="N78" s="404" t="e">
        <f>IF(ISNUMBER(Regressions!N88),ROUND(Regressions!N88, 1), NA())</f>
        <v>#N/A</v>
      </c>
      <c r="O78" s="398" t="e">
        <f>IF(ISNUMBER(Regressions!O88),ROUND(Regressions!O88, 1), NA())</f>
        <v>#N/A</v>
      </c>
      <c r="P78" s="309" t="e">
        <f>IF(ISNUMBER(Regressions!P88),ROUND(Regressions!P88, 1), NA())</f>
        <v>#N/A</v>
      </c>
      <c r="Q78" s="405" t="e">
        <f>IF(ISNUMBER(Regressions!Q88),ROUND(Regressions!Q88, 1), NA())</f>
        <v>#N/A</v>
      </c>
      <c r="R78" s="400" t="e">
        <f>IF(ISNUMBER(Regressions!R88),ROUND(Regressions!R88, 1), NA())</f>
        <v>#N/A</v>
      </c>
      <c r="S78" s="401" t="e">
        <f>IF(ISNUMBER(Regressions!S88),ROUND(Regressions!S88, 1), NA())</f>
        <v>#N/A</v>
      </c>
    </row>
    <row r="79" x14ac:dyDescent="0.2">
      <c r="A79" s="239" t="str">
        <f>IF(ISBLANK(Regressions!A89), " ", Regressions!A89)</f>
        <v>Dominican Republic</v>
      </c>
      <c r="B79" s="234">
        <f>IF(ISBLANK(Regressions!B89), " ", Regressions!B89)</f>
        <v>2007</v>
      </c>
      <c r="C79" s="237" t="str">
        <f>IF(ISBLANK(Regressions!C89), " ", Regressions!C89)</f>
        <v>Primary</v>
      </c>
      <c r="D79" s="241">
        <f>IF(ISBLANK(Regressions!D89), " ", Regressions!D89)</f>
        <v>1210870</v>
      </c>
      <c r="E79" s="398" t="e">
        <f>IF(ISNUMBER(Regressions!E89),ROUND(Regressions!E89, 1), NA())</f>
        <v>#N/A</v>
      </c>
      <c r="F79" s="309">
        <f>IF(ISNUMBER(Regressions!F89),ROUND(Regressions!F89, 1), NA())</f>
        <v>68.3</v>
      </c>
      <c r="G79" s="399" t="e">
        <f>IF(ISNUMBER(Regressions!G89),ROUND(Regressions!G89, 1), NA())</f>
        <v>#N/A</v>
      </c>
      <c r="H79" s="400">
        <f>IF(ISNUMBER(Regressions!H89),ROUND(Regressions!H89, 1), NA())</f>
        <v>68.3</v>
      </c>
      <c r="I79" s="401">
        <f>IF(ISNUMBER(Regressions!I89),ROUND(Regressions!I89, 1), NA())</f>
        <v>31.7</v>
      </c>
      <c r="J79" s="402" t="e">
        <f>IF(ISNUMBER(Regressions!J89),ROUND(Regressions!J89, 1), NA())</f>
        <v>#N/A</v>
      </c>
      <c r="K79" s="309" t="e">
        <f>IF(ISNUMBER(Regressions!K89),ROUND(Regressions!K89, 1), NA())</f>
        <v>#N/A</v>
      </c>
      <c r="L79" s="403" t="e">
        <f>IF(ISNUMBER(Regressions!L89),ROUND(Regressions!L89, 1), NA())</f>
        <v>#N/A</v>
      </c>
      <c r="M79" s="400" t="e">
        <f>IF(ISNUMBER(Regressions!M89),ROUND(Regressions!M89, 1), NA())</f>
        <v>#N/A</v>
      </c>
      <c r="N79" s="404" t="e">
        <f>IF(ISNUMBER(Regressions!N89),ROUND(Regressions!N89, 1), NA())</f>
        <v>#N/A</v>
      </c>
      <c r="O79" s="398" t="e">
        <f>IF(ISNUMBER(Regressions!O89),ROUND(Regressions!O89, 1), NA())</f>
        <v>#N/A</v>
      </c>
      <c r="P79" s="309" t="e">
        <f>IF(ISNUMBER(Regressions!P89),ROUND(Regressions!P89, 1), NA())</f>
        <v>#N/A</v>
      </c>
      <c r="Q79" s="405" t="e">
        <f>IF(ISNUMBER(Regressions!Q89),ROUND(Regressions!Q89, 1), NA())</f>
        <v>#N/A</v>
      </c>
      <c r="R79" s="400" t="e">
        <f>IF(ISNUMBER(Regressions!R89),ROUND(Regressions!R89, 1), NA())</f>
        <v>#N/A</v>
      </c>
      <c r="S79" s="401" t="e">
        <f>IF(ISNUMBER(Regressions!S89),ROUND(Regressions!S89, 1), NA())</f>
        <v>#N/A</v>
      </c>
    </row>
    <row r="80" x14ac:dyDescent="0.2">
      <c r="A80" s="239" t="str">
        <f>IF(ISBLANK(Regressions!A90), " ", Regressions!A90)</f>
        <v>Dominican Republic</v>
      </c>
      <c r="B80" s="234">
        <f>IF(ISBLANK(Regressions!B90), " ", Regressions!B90)</f>
        <v>2008</v>
      </c>
      <c r="C80" s="237" t="str">
        <f>IF(ISBLANK(Regressions!C90), " ", Regressions!C90)</f>
        <v>Primary</v>
      </c>
      <c r="D80" s="241">
        <f>IF(ISBLANK(Regressions!D90), " ", Regressions!D90)</f>
        <v>1211980</v>
      </c>
      <c r="E80" s="398" t="e">
        <f>IF(ISNUMBER(Regressions!E90),ROUND(Regressions!E90, 1), NA())</f>
        <v>#N/A</v>
      </c>
      <c r="F80" s="309">
        <f>IF(ISNUMBER(Regressions!F90),ROUND(Regressions!F90, 1), NA())</f>
        <v>71</v>
      </c>
      <c r="G80" s="399" t="e">
        <f>IF(ISNUMBER(Regressions!G90),ROUND(Regressions!G90, 1), NA())</f>
        <v>#N/A</v>
      </c>
      <c r="H80" s="400">
        <f>IF(ISNUMBER(Regressions!H90),ROUND(Regressions!H90, 1), NA())</f>
        <v>71</v>
      </c>
      <c r="I80" s="401">
        <f>IF(ISNUMBER(Regressions!I90),ROUND(Regressions!I90, 1), NA())</f>
        <v>29</v>
      </c>
      <c r="J80" s="402" t="e">
        <f>IF(ISNUMBER(Regressions!J90),ROUND(Regressions!J90, 1), NA())</f>
        <v>#N/A</v>
      </c>
      <c r="K80" s="309" t="e">
        <f>IF(ISNUMBER(Regressions!K90),ROUND(Regressions!K90, 1), NA())</f>
        <v>#N/A</v>
      </c>
      <c r="L80" s="403" t="e">
        <f>IF(ISNUMBER(Regressions!L90),ROUND(Regressions!L90, 1), NA())</f>
        <v>#N/A</v>
      </c>
      <c r="M80" s="400" t="e">
        <f>IF(ISNUMBER(Regressions!M90),ROUND(Regressions!M90, 1), NA())</f>
        <v>#N/A</v>
      </c>
      <c r="N80" s="404" t="e">
        <f>IF(ISNUMBER(Regressions!N90),ROUND(Regressions!N90, 1), NA())</f>
        <v>#N/A</v>
      </c>
      <c r="O80" s="398" t="e">
        <f>IF(ISNUMBER(Regressions!O90),ROUND(Regressions!O90, 1), NA())</f>
        <v>#N/A</v>
      </c>
      <c r="P80" s="309" t="e">
        <f>IF(ISNUMBER(Regressions!P90),ROUND(Regressions!P90, 1), NA())</f>
        <v>#N/A</v>
      </c>
      <c r="Q80" s="405" t="e">
        <f>IF(ISNUMBER(Regressions!Q90),ROUND(Regressions!Q90, 1), NA())</f>
        <v>#N/A</v>
      </c>
      <c r="R80" s="400" t="e">
        <f>IF(ISNUMBER(Regressions!R90),ROUND(Regressions!R90, 1), NA())</f>
        <v>#N/A</v>
      </c>
      <c r="S80" s="401" t="e">
        <f>IF(ISNUMBER(Regressions!S90),ROUND(Regressions!S90, 1), NA())</f>
        <v>#N/A</v>
      </c>
    </row>
    <row r="81" x14ac:dyDescent="0.2">
      <c r="A81" s="239" t="str">
        <f>IF(ISBLANK(Regressions!A91), " ", Regressions!A91)</f>
        <v>Dominican Republic</v>
      </c>
      <c r="B81" s="234">
        <f>IF(ISBLANK(Regressions!B91), " ", Regressions!B91)</f>
        <v>2009</v>
      </c>
      <c r="C81" s="237" t="str">
        <f>IF(ISBLANK(Regressions!C91), " ", Regressions!C91)</f>
        <v>Primary</v>
      </c>
      <c r="D81" s="241">
        <f>IF(ISBLANK(Regressions!D91), " ", Regressions!D91)</f>
        <v>1217296</v>
      </c>
      <c r="E81" s="398" t="e">
        <f>IF(ISNUMBER(Regressions!E91),ROUND(Regressions!E91, 1), NA())</f>
        <v>#N/A</v>
      </c>
      <c r="F81" s="309">
        <f>IF(ISNUMBER(Regressions!F91),ROUND(Regressions!F91, 1), NA())</f>
        <v>73.7</v>
      </c>
      <c r="G81" s="399" t="e">
        <f>IF(ISNUMBER(Regressions!G91),ROUND(Regressions!G91, 1), NA())</f>
        <v>#N/A</v>
      </c>
      <c r="H81" s="400">
        <f>IF(ISNUMBER(Regressions!H91),ROUND(Regressions!H91, 1), NA())</f>
        <v>73.7</v>
      </c>
      <c r="I81" s="401">
        <f>IF(ISNUMBER(Regressions!I91),ROUND(Regressions!I91, 1), NA())</f>
        <v>26.3</v>
      </c>
      <c r="J81" s="402" t="e">
        <f>IF(ISNUMBER(Regressions!J91),ROUND(Regressions!J91, 1), NA())</f>
        <v>#N/A</v>
      </c>
      <c r="K81" s="309" t="e">
        <f>IF(ISNUMBER(Regressions!K91),ROUND(Regressions!K91, 1), NA())</f>
        <v>#N/A</v>
      </c>
      <c r="L81" s="403">
        <f>IF(ISNUMBER(Regressions!L91),ROUND(Regressions!L91, 1), NA())</f>
        <v>89.5</v>
      </c>
      <c r="M81" s="400" t="e">
        <f>IF(ISNUMBER(Regressions!M91),ROUND(Regressions!M91, 1), NA())</f>
        <v>#N/A</v>
      </c>
      <c r="N81" s="404" t="e">
        <f>IF(ISNUMBER(Regressions!N91),ROUND(Regressions!N91, 1), NA())</f>
        <v>#N/A</v>
      </c>
      <c r="O81" s="398" t="e">
        <f>IF(ISNUMBER(Regressions!O91),ROUND(Regressions!O91, 1), NA())</f>
        <v>#N/A</v>
      </c>
      <c r="P81" s="309" t="e">
        <f>IF(ISNUMBER(Regressions!P91),ROUND(Regressions!P91, 1), NA())</f>
        <v>#N/A</v>
      </c>
      <c r="Q81" s="405" t="e">
        <f>IF(ISNUMBER(Regressions!Q91),ROUND(Regressions!Q91, 1), NA())</f>
        <v>#N/A</v>
      </c>
      <c r="R81" s="400" t="e">
        <f>IF(ISNUMBER(Regressions!R91),ROUND(Regressions!R91, 1), NA())</f>
        <v>#N/A</v>
      </c>
      <c r="S81" s="401" t="e">
        <f>IF(ISNUMBER(Regressions!S91),ROUND(Regressions!S91, 1), NA())</f>
        <v>#N/A</v>
      </c>
    </row>
    <row r="82" x14ac:dyDescent="0.2">
      <c r="A82" s="239" t="str">
        <f>IF(ISBLANK(Regressions!A92), " ", Regressions!A92)</f>
        <v>Dominican Republic</v>
      </c>
      <c r="B82" s="234">
        <f>IF(ISBLANK(Regressions!B92), " ", Regressions!B92)</f>
        <v>2010</v>
      </c>
      <c r="C82" s="237" t="str">
        <f>IF(ISBLANK(Regressions!C92), " ", Regressions!C92)</f>
        <v>Primary</v>
      </c>
      <c r="D82" s="241">
        <f>IF(ISBLANK(Regressions!D92), " ", Regressions!D92)</f>
        <v>1226478</v>
      </c>
      <c r="E82" s="398" t="e">
        <f>IF(ISNUMBER(Regressions!E92),ROUND(Regressions!E92, 1), NA())</f>
        <v>#N/A</v>
      </c>
      <c r="F82" s="309">
        <f>IF(ISNUMBER(Regressions!F92),ROUND(Regressions!F92, 1), NA())</f>
        <v>76.400000000000006</v>
      </c>
      <c r="G82" s="399" t="e">
        <f>IF(ISNUMBER(Regressions!G92),ROUND(Regressions!G92, 1), NA())</f>
        <v>#N/A</v>
      </c>
      <c r="H82" s="400">
        <f>IF(ISNUMBER(Regressions!H92),ROUND(Regressions!H92, 1), NA())</f>
        <v>76.400000000000006</v>
      </c>
      <c r="I82" s="401">
        <f>IF(ISNUMBER(Regressions!I92),ROUND(Regressions!I92, 1), NA())</f>
        <v>23.6</v>
      </c>
      <c r="J82" s="402" t="e">
        <f>IF(ISNUMBER(Regressions!J92),ROUND(Regressions!J92, 1), NA())</f>
        <v>#N/A</v>
      </c>
      <c r="K82" s="309" t="e">
        <f>IF(ISNUMBER(Regressions!K92),ROUND(Regressions!K92, 1), NA())</f>
        <v>#N/A</v>
      </c>
      <c r="L82" s="403">
        <f>IF(ISNUMBER(Regressions!L92),ROUND(Regressions!L92, 1), NA())</f>
        <v>89.5</v>
      </c>
      <c r="M82" s="400" t="e">
        <f>IF(ISNUMBER(Regressions!M92),ROUND(Regressions!M92, 1), NA())</f>
        <v>#N/A</v>
      </c>
      <c r="N82" s="404" t="e">
        <f>IF(ISNUMBER(Regressions!N92),ROUND(Regressions!N92, 1), NA())</f>
        <v>#N/A</v>
      </c>
      <c r="O82" s="398" t="e">
        <f>IF(ISNUMBER(Regressions!O92),ROUND(Regressions!O92, 1), NA())</f>
        <v>#N/A</v>
      </c>
      <c r="P82" s="309" t="e">
        <f>IF(ISNUMBER(Regressions!P92),ROUND(Regressions!P92, 1), NA())</f>
        <v>#N/A</v>
      </c>
      <c r="Q82" s="405" t="e">
        <f>IF(ISNUMBER(Regressions!Q92),ROUND(Regressions!Q92, 1), NA())</f>
        <v>#N/A</v>
      </c>
      <c r="R82" s="400" t="e">
        <f>IF(ISNUMBER(Regressions!R92),ROUND(Regressions!R92, 1), NA())</f>
        <v>#N/A</v>
      </c>
      <c r="S82" s="401" t="e">
        <f>IF(ISNUMBER(Regressions!S92),ROUND(Regressions!S92, 1), NA())</f>
        <v>#N/A</v>
      </c>
    </row>
    <row r="83" x14ac:dyDescent="0.2">
      <c r="A83" s="239" t="str">
        <f>IF(ISBLANK(Regressions!A93), " ", Regressions!A93)</f>
        <v>Dominican Republic</v>
      </c>
      <c r="B83" s="234">
        <f>IF(ISBLANK(Regressions!B93), " ", Regressions!B93)</f>
        <v>2011</v>
      </c>
      <c r="C83" s="237" t="str">
        <f>IF(ISBLANK(Regressions!C93), " ", Regressions!C93)</f>
        <v>Primary</v>
      </c>
      <c r="D83" s="241">
        <f>IF(ISBLANK(Regressions!D93), " ", Regressions!D93)</f>
        <v>1237958</v>
      </c>
      <c r="E83" s="398" t="e">
        <f>IF(ISNUMBER(Regressions!E93),ROUND(Regressions!E93, 1), NA())</f>
        <v>#N/A</v>
      </c>
      <c r="F83" s="309">
        <f>IF(ISNUMBER(Regressions!F93),ROUND(Regressions!F93, 1), NA())</f>
        <v>79.099999999999994</v>
      </c>
      <c r="G83" s="399" t="e">
        <f>IF(ISNUMBER(Regressions!G93),ROUND(Regressions!G93, 1), NA())</f>
        <v>#N/A</v>
      </c>
      <c r="H83" s="400">
        <f>IF(ISNUMBER(Regressions!H93),ROUND(Regressions!H93, 1), NA())</f>
        <v>79.099999999999994</v>
      </c>
      <c r="I83" s="401">
        <f>IF(ISNUMBER(Regressions!I93),ROUND(Regressions!I93, 1), NA())</f>
        <v>20.9</v>
      </c>
      <c r="J83" s="402" t="e">
        <f>IF(ISNUMBER(Regressions!J93),ROUND(Regressions!J93, 1), NA())</f>
        <v>#N/A</v>
      </c>
      <c r="K83" s="309" t="e">
        <f>IF(ISNUMBER(Regressions!K93),ROUND(Regressions!K93, 1), NA())</f>
        <v>#N/A</v>
      </c>
      <c r="L83" s="403">
        <f>IF(ISNUMBER(Regressions!L93),ROUND(Regressions!L93, 1), NA())</f>
        <v>89.5</v>
      </c>
      <c r="M83" s="400" t="e">
        <f>IF(ISNUMBER(Regressions!M93),ROUND(Regressions!M93, 1), NA())</f>
        <v>#N/A</v>
      </c>
      <c r="N83" s="404" t="e">
        <f>IF(ISNUMBER(Regressions!N93),ROUND(Regressions!N93, 1), NA())</f>
        <v>#N/A</v>
      </c>
      <c r="O83" s="398" t="e">
        <f>IF(ISNUMBER(Regressions!O93),ROUND(Regressions!O93, 1), NA())</f>
        <v>#N/A</v>
      </c>
      <c r="P83" s="309" t="e">
        <f>IF(ISNUMBER(Regressions!P93),ROUND(Regressions!P93, 1), NA())</f>
        <v>#N/A</v>
      </c>
      <c r="Q83" s="405" t="e">
        <f>IF(ISNUMBER(Regressions!Q93),ROUND(Regressions!Q93, 1), NA())</f>
        <v>#N/A</v>
      </c>
      <c r="R83" s="400" t="e">
        <f>IF(ISNUMBER(Regressions!R93),ROUND(Regressions!R93, 1), NA())</f>
        <v>#N/A</v>
      </c>
      <c r="S83" s="401" t="e">
        <f>IF(ISNUMBER(Regressions!S93),ROUND(Regressions!S93, 1), NA())</f>
        <v>#N/A</v>
      </c>
    </row>
    <row r="84" x14ac:dyDescent="0.2">
      <c r="A84" s="239" t="str">
        <f>IF(ISBLANK(Regressions!A94), " ", Regressions!A94)</f>
        <v>Dominican Republic</v>
      </c>
      <c r="B84" s="234">
        <f>IF(ISBLANK(Regressions!B94), " ", Regressions!B94)</f>
        <v>2012</v>
      </c>
      <c r="C84" s="237" t="str">
        <f>IF(ISBLANK(Regressions!C94), " ", Regressions!C94)</f>
        <v>Primary</v>
      </c>
      <c r="D84" s="241">
        <f>IF(ISBLANK(Regressions!D94), " ", Regressions!D94)</f>
        <v>1247149</v>
      </c>
      <c r="E84" s="398" t="e">
        <f>IF(ISNUMBER(Regressions!E94),ROUND(Regressions!E94, 1), NA())</f>
        <v>#N/A</v>
      </c>
      <c r="F84" s="309">
        <f>IF(ISNUMBER(Regressions!F94),ROUND(Regressions!F94, 1), NA())</f>
        <v>81.8</v>
      </c>
      <c r="G84" s="399" t="e">
        <f>IF(ISNUMBER(Regressions!G94),ROUND(Regressions!G94, 1), NA())</f>
        <v>#N/A</v>
      </c>
      <c r="H84" s="400">
        <f>IF(ISNUMBER(Regressions!H94),ROUND(Regressions!H94, 1), NA())</f>
        <v>81.8</v>
      </c>
      <c r="I84" s="401">
        <f>IF(ISNUMBER(Regressions!I94),ROUND(Regressions!I94, 1), NA())</f>
        <v>18.2</v>
      </c>
      <c r="J84" s="402" t="e">
        <f>IF(ISNUMBER(Regressions!J94),ROUND(Regressions!J94, 1), NA())</f>
        <v>#N/A</v>
      </c>
      <c r="K84" s="309" t="e">
        <f>IF(ISNUMBER(Regressions!K94),ROUND(Regressions!K94, 1), NA())</f>
        <v>#N/A</v>
      </c>
      <c r="L84" s="403">
        <f>IF(ISNUMBER(Regressions!L94),ROUND(Regressions!L94, 1), NA())</f>
        <v>89.5</v>
      </c>
      <c r="M84" s="400" t="e">
        <f>IF(ISNUMBER(Regressions!M94),ROUND(Regressions!M94, 1), NA())</f>
        <v>#N/A</v>
      </c>
      <c r="N84" s="404" t="e">
        <f>IF(ISNUMBER(Regressions!N94),ROUND(Regressions!N94, 1), NA())</f>
        <v>#N/A</v>
      </c>
      <c r="O84" s="398" t="e">
        <f>IF(ISNUMBER(Regressions!O94),ROUND(Regressions!O94, 1), NA())</f>
        <v>#N/A</v>
      </c>
      <c r="P84" s="309" t="e">
        <f>IF(ISNUMBER(Regressions!P94),ROUND(Regressions!P94, 1), NA())</f>
        <v>#N/A</v>
      </c>
      <c r="Q84" s="405" t="e">
        <f>IF(ISNUMBER(Regressions!Q94),ROUND(Regressions!Q94, 1), NA())</f>
        <v>#N/A</v>
      </c>
      <c r="R84" s="400" t="e">
        <f>IF(ISNUMBER(Regressions!R94),ROUND(Regressions!R94, 1), NA())</f>
        <v>#N/A</v>
      </c>
      <c r="S84" s="401" t="e">
        <f>IF(ISNUMBER(Regressions!S94),ROUND(Regressions!S94, 1), NA())</f>
        <v>#N/A</v>
      </c>
    </row>
    <row r="85" x14ac:dyDescent="0.2">
      <c r="A85" s="239" t="str">
        <f>IF(ISBLANK(Regressions!A95), " ", Regressions!A95)</f>
        <v>Dominican Republic</v>
      </c>
      <c r="B85" s="234">
        <f>IF(ISBLANK(Regressions!B95), " ", Regressions!B95)</f>
        <v>2013</v>
      </c>
      <c r="C85" s="237" t="str">
        <f>IF(ISBLANK(Regressions!C95), " ", Regressions!C95)</f>
        <v>Primary</v>
      </c>
      <c r="D85" s="241">
        <f>IF(ISBLANK(Regressions!D95), " ", Regressions!D95)</f>
        <v>1254403</v>
      </c>
      <c r="E85" s="398" t="e">
        <f>IF(ISNUMBER(Regressions!E95),ROUND(Regressions!E95, 1), NA())</f>
        <v>#N/A</v>
      </c>
      <c r="F85" s="309">
        <f>IF(ISNUMBER(Regressions!F95),ROUND(Regressions!F95, 1), NA())</f>
        <v>84.5</v>
      </c>
      <c r="G85" s="399" t="e">
        <f>IF(ISNUMBER(Regressions!G95),ROUND(Regressions!G95, 1), NA())</f>
        <v>#N/A</v>
      </c>
      <c r="H85" s="400">
        <f>IF(ISNUMBER(Regressions!H95),ROUND(Regressions!H95, 1), NA())</f>
        <v>84.5</v>
      </c>
      <c r="I85" s="401">
        <f>IF(ISNUMBER(Regressions!I95),ROUND(Regressions!I95, 1), NA())</f>
        <v>15.5</v>
      </c>
      <c r="J85" s="402" t="e">
        <f>IF(ISNUMBER(Regressions!J95),ROUND(Regressions!J95, 1), NA())</f>
        <v>#N/A</v>
      </c>
      <c r="K85" s="309" t="e">
        <f>IF(ISNUMBER(Regressions!K95),ROUND(Regressions!K95, 1), NA())</f>
        <v>#N/A</v>
      </c>
      <c r="L85" s="403">
        <f>IF(ISNUMBER(Regressions!L95),ROUND(Regressions!L95, 1), NA())</f>
        <v>89.5</v>
      </c>
      <c r="M85" s="400" t="e">
        <f>IF(ISNUMBER(Regressions!M95),ROUND(Regressions!M95, 1), NA())</f>
        <v>#N/A</v>
      </c>
      <c r="N85" s="404" t="e">
        <f>IF(ISNUMBER(Regressions!N95),ROUND(Regressions!N95, 1), NA())</f>
        <v>#N/A</v>
      </c>
      <c r="O85" s="398" t="e">
        <f>IF(ISNUMBER(Regressions!O95),ROUND(Regressions!O95, 1), NA())</f>
        <v>#N/A</v>
      </c>
      <c r="P85" s="309" t="e">
        <f>IF(ISNUMBER(Regressions!P95),ROUND(Regressions!P95, 1), NA())</f>
        <v>#N/A</v>
      </c>
      <c r="Q85" s="405" t="e">
        <f>IF(ISNUMBER(Regressions!Q95),ROUND(Regressions!Q95, 1), NA())</f>
        <v>#N/A</v>
      </c>
      <c r="R85" s="400" t="e">
        <f>IF(ISNUMBER(Regressions!R95),ROUND(Regressions!R95, 1), NA())</f>
        <v>#N/A</v>
      </c>
      <c r="S85" s="401" t="e">
        <f>IF(ISNUMBER(Regressions!S95),ROUND(Regressions!S95, 1), NA())</f>
        <v>#N/A</v>
      </c>
    </row>
    <row r="86" x14ac:dyDescent="0.2">
      <c r="A86" s="239" t="str">
        <f>IF(ISBLANK(Regressions!A96), " ", Regressions!A96)</f>
        <v>Dominican Republic</v>
      </c>
      <c r="B86" s="234">
        <f>IF(ISBLANK(Regressions!B96), " ", Regressions!B96)</f>
        <v>2014</v>
      </c>
      <c r="C86" s="237" t="str">
        <f>IF(ISBLANK(Regressions!C96), " ", Regressions!C96)</f>
        <v>Primary</v>
      </c>
      <c r="D86" s="241">
        <f>IF(ISBLANK(Regressions!D96), " ", Regressions!D96)</f>
        <v>1259685</v>
      </c>
      <c r="E86" s="398" t="e">
        <f>IF(ISNUMBER(Regressions!E96),ROUND(Regressions!E96, 1), NA())</f>
        <v>#N/A</v>
      </c>
      <c r="F86" s="309">
        <f>IF(ISNUMBER(Regressions!F96),ROUND(Regressions!F96, 1), NA())</f>
        <v>87.2</v>
      </c>
      <c r="G86" s="399" t="e">
        <f>IF(ISNUMBER(Regressions!G96),ROUND(Regressions!G96, 1), NA())</f>
        <v>#N/A</v>
      </c>
      <c r="H86" s="400">
        <f>IF(ISNUMBER(Regressions!H96),ROUND(Regressions!H96, 1), NA())</f>
        <v>87.2</v>
      </c>
      <c r="I86" s="401">
        <f>IF(ISNUMBER(Regressions!I96),ROUND(Regressions!I96, 1), NA())</f>
        <v>12.8</v>
      </c>
      <c r="J86" s="402" t="e">
        <f>IF(ISNUMBER(Regressions!J96),ROUND(Regressions!J96, 1), NA())</f>
        <v>#N/A</v>
      </c>
      <c r="K86" s="309" t="e">
        <f>IF(ISNUMBER(Regressions!K96),ROUND(Regressions!K96, 1), NA())</f>
        <v>#N/A</v>
      </c>
      <c r="L86" s="403">
        <f>IF(ISNUMBER(Regressions!L96),ROUND(Regressions!L96, 1), NA())</f>
        <v>89.5</v>
      </c>
      <c r="M86" s="400" t="e">
        <f>IF(ISNUMBER(Regressions!M96),ROUND(Regressions!M96, 1), NA())</f>
        <v>#N/A</v>
      </c>
      <c r="N86" s="404" t="e">
        <f>IF(ISNUMBER(Regressions!N96),ROUND(Regressions!N96, 1), NA())</f>
        <v>#N/A</v>
      </c>
      <c r="O86" s="398" t="e">
        <f>IF(ISNUMBER(Regressions!O96),ROUND(Regressions!O96, 1), NA())</f>
        <v>#N/A</v>
      </c>
      <c r="P86" s="309" t="e">
        <f>IF(ISNUMBER(Regressions!P96),ROUND(Regressions!P96, 1), NA())</f>
        <v>#N/A</v>
      </c>
      <c r="Q86" s="405" t="e">
        <f>IF(ISNUMBER(Regressions!Q96),ROUND(Regressions!Q96, 1), NA())</f>
        <v>#N/A</v>
      </c>
      <c r="R86" s="400" t="e">
        <f>IF(ISNUMBER(Regressions!R96),ROUND(Regressions!R96, 1), NA())</f>
        <v>#N/A</v>
      </c>
      <c r="S86" s="401" t="e">
        <f>IF(ISNUMBER(Regressions!S96),ROUND(Regressions!S96, 1), NA())</f>
        <v>#N/A</v>
      </c>
    </row>
    <row r="87" x14ac:dyDescent="0.2">
      <c r="A87" s="239" t="str">
        <f>IF(ISBLANK(Regressions!A97), " ", Regressions!A97)</f>
        <v>Dominican Republic</v>
      </c>
      <c r="B87" s="234">
        <f>IF(ISBLANK(Regressions!B97), " ", Regressions!B97)</f>
        <v>2015</v>
      </c>
      <c r="C87" s="237" t="str">
        <f>IF(ISBLANK(Regressions!C97), " ", Regressions!C97)</f>
        <v>Primary</v>
      </c>
      <c r="D87" s="241">
        <f>IF(ISBLANK(Regressions!D97), " ", Regressions!D97)</f>
        <v>1263039</v>
      </c>
      <c r="E87" s="398" t="e">
        <f>IF(ISNUMBER(Regressions!E97),ROUND(Regressions!E97, 1), NA())</f>
        <v>#N/A</v>
      </c>
      <c r="F87" s="309">
        <f>IF(ISNUMBER(Regressions!F97),ROUND(Regressions!F97, 1), NA())</f>
        <v>89.8</v>
      </c>
      <c r="G87" s="399" t="e">
        <f>IF(ISNUMBER(Regressions!G97),ROUND(Regressions!G97, 1), NA())</f>
        <v>#N/A</v>
      </c>
      <c r="H87" s="400">
        <f>IF(ISNUMBER(Regressions!H97),ROUND(Regressions!H97, 1), NA())</f>
        <v>89.8</v>
      </c>
      <c r="I87" s="401">
        <f>IF(ISNUMBER(Regressions!I97),ROUND(Regressions!I97, 1), NA())</f>
        <v>10.199999999999999</v>
      </c>
      <c r="J87" s="402" t="e">
        <f>IF(ISNUMBER(Regressions!J97),ROUND(Regressions!J97, 1), NA())</f>
        <v>#N/A</v>
      </c>
      <c r="K87" s="309" t="e">
        <f>IF(ISNUMBER(Regressions!K97),ROUND(Regressions!K97, 1), NA())</f>
        <v>#N/A</v>
      </c>
      <c r="L87" s="403">
        <f>IF(ISNUMBER(Regressions!L97),ROUND(Regressions!L97, 1), NA())</f>
        <v>89.5</v>
      </c>
      <c r="M87" s="400" t="e">
        <f>IF(ISNUMBER(Regressions!M97),ROUND(Regressions!M97, 1), NA())</f>
        <v>#N/A</v>
      </c>
      <c r="N87" s="404" t="e">
        <f>IF(ISNUMBER(Regressions!N97),ROUND(Regressions!N97, 1), NA())</f>
        <v>#N/A</v>
      </c>
      <c r="O87" s="398" t="e">
        <f>IF(ISNUMBER(Regressions!O97),ROUND(Regressions!O97, 1), NA())</f>
        <v>#N/A</v>
      </c>
      <c r="P87" s="309" t="e">
        <f>IF(ISNUMBER(Regressions!P97),ROUND(Regressions!P97, 1), NA())</f>
        <v>#N/A</v>
      </c>
      <c r="Q87" s="405" t="e">
        <f>IF(ISNUMBER(Regressions!Q97),ROUND(Regressions!Q97, 1), NA())</f>
        <v>#N/A</v>
      </c>
      <c r="R87" s="400" t="e">
        <f>IF(ISNUMBER(Regressions!R97),ROUND(Regressions!R97, 1), NA())</f>
        <v>#N/A</v>
      </c>
      <c r="S87" s="401" t="e">
        <f>IF(ISNUMBER(Regressions!S97),ROUND(Regressions!S97, 1), NA())</f>
        <v>#N/A</v>
      </c>
    </row>
    <row r="88" x14ac:dyDescent="0.2">
      <c r="A88" s="375" t="str">
        <f>IF(ISBLANK(Regressions!A98), " ", Regressions!A98)</f>
        <v>Dominican Republic</v>
      </c>
      <c r="B88" s="376">
        <f>IF(ISBLANK(Regressions!B98), " ", Regressions!B98)</f>
        <v>2016</v>
      </c>
      <c r="C88" s="377" t="str">
        <f>IF(ISBLANK(Regressions!C98), " ", Regressions!C98)</f>
        <v>Primary</v>
      </c>
      <c r="D88" s="378">
        <f>IF(ISBLANK(Regressions!D98), " ", Regressions!D98)</f>
        <v>1264933</v>
      </c>
      <c r="E88" s="406" t="e">
        <f>IF(ISNUMBER(Regressions!E98),ROUND(Regressions!E98, 1), NA())</f>
        <v>#N/A</v>
      </c>
      <c r="F88" s="310">
        <f>IF(ISNUMBER(Regressions!F98),ROUND(Regressions!F98, 1), NA())</f>
        <v>89.8</v>
      </c>
      <c r="G88" s="407" t="e">
        <f>IF(ISNUMBER(Regressions!G98),ROUND(Regressions!G98, 1), NA())</f>
        <v>#N/A</v>
      </c>
      <c r="H88" s="408">
        <f>IF(ISNUMBER(Regressions!H98),ROUND(Regressions!H98, 1), NA())</f>
        <v>89.8</v>
      </c>
      <c r="I88" s="409">
        <f>IF(ISNUMBER(Regressions!I98),ROUND(Regressions!I98, 1), NA())</f>
        <v>10.199999999999999</v>
      </c>
      <c r="J88" s="410" t="e">
        <f>IF(ISNUMBER(Regressions!J98),ROUND(Regressions!J98, 1), NA())</f>
        <v>#N/A</v>
      </c>
      <c r="K88" s="310" t="e">
        <f>IF(ISNUMBER(Regressions!K98),ROUND(Regressions!K98, 1), NA())</f>
        <v>#N/A</v>
      </c>
      <c r="L88" s="411">
        <f>IF(ISNUMBER(Regressions!L98),ROUND(Regressions!L98, 1), NA())</f>
        <v>89.5</v>
      </c>
      <c r="M88" s="408" t="e">
        <f>IF(ISNUMBER(Regressions!M98),ROUND(Regressions!M98, 1), NA())</f>
        <v>#N/A</v>
      </c>
      <c r="N88" s="412" t="e">
        <f>IF(ISNUMBER(Regressions!N98),ROUND(Regressions!N98, 1), NA())</f>
        <v>#N/A</v>
      </c>
      <c r="O88" s="406" t="e">
        <f>IF(ISNUMBER(Regressions!O98),ROUND(Regressions!O98, 1), NA())</f>
        <v>#N/A</v>
      </c>
      <c r="P88" s="310" t="e">
        <f>IF(ISNUMBER(Regressions!P98),ROUND(Regressions!P98, 1), NA())</f>
        <v>#N/A</v>
      </c>
      <c r="Q88" s="413" t="e">
        <f>IF(ISNUMBER(Regressions!Q98),ROUND(Regressions!Q98, 1), NA())</f>
        <v>#N/A</v>
      </c>
      <c r="R88" s="408" t="e">
        <f>IF(ISNUMBER(Regressions!R98),ROUND(Regressions!R98, 1), NA())</f>
        <v>#N/A</v>
      </c>
      <c r="S88" s="409" t="e">
        <f>IF(ISNUMBER(Regressions!S98),ROUND(Regressions!S98, 1), NA())</f>
        <v>#N/A</v>
      </c>
    </row>
    <row r="89" x14ac:dyDescent="0.2">
      <c r="A89" s="239" t="str">
        <f>IF(ISBLANK(Regressions!A99), " ", Regressions!A99)</f>
        <v>Dominican Republic</v>
      </c>
      <c r="B89" s="234">
        <f>IF(ISBLANK(Regressions!B99), " ", Regressions!B99)</f>
        <v>2000</v>
      </c>
      <c r="C89" s="237" t="str">
        <f>IF(ISBLANK(Regressions!C99), " ", Regressions!C99)</f>
        <v>Secondary</v>
      </c>
      <c r="D89" s="241">
        <f>IF(ISBLANK(Regressions!D99), " ", Regressions!D99)</f>
        <v>1107026</v>
      </c>
      <c r="E89" s="398" t="e">
        <f>IF(ISNUMBER(Regressions!E99),ROUND(Regressions!E99, 1), NA())</f>
        <v>#N/A</v>
      </c>
      <c r="F89" s="309" t="e">
        <f>IF(ISNUMBER(Regressions!F99),ROUND(Regressions!F99, 1), NA())</f>
        <v>#N/A</v>
      </c>
      <c r="G89" s="399" t="e">
        <f>IF(ISNUMBER(Regressions!G99),ROUND(Regressions!G99, 1), NA())</f>
        <v>#N/A</v>
      </c>
      <c r="H89" s="400" t="e">
        <f>IF(ISNUMBER(Regressions!H99),ROUND(Regressions!H99, 1), NA())</f>
        <v>#N/A</v>
      </c>
      <c r="I89" s="401" t="e">
        <f>IF(ISNUMBER(Regressions!I99),ROUND(Regressions!I99, 1), NA())</f>
        <v>#N/A</v>
      </c>
      <c r="J89" s="402" t="e">
        <f>IF(ISNUMBER(Regressions!J99),ROUND(Regressions!J99, 1), NA())</f>
        <v>#N/A</v>
      </c>
      <c r="K89" s="309" t="e">
        <f>IF(ISNUMBER(Regressions!K99),ROUND(Regressions!K99, 1), NA())</f>
        <v>#N/A</v>
      </c>
      <c r="L89" s="403" t="e">
        <f>IF(ISNUMBER(Regressions!L99),ROUND(Regressions!L99, 1), NA())</f>
        <v>#N/A</v>
      </c>
      <c r="M89" s="400" t="e">
        <f>IF(ISNUMBER(Regressions!M99),ROUND(Regressions!M99, 1), NA())</f>
        <v>#N/A</v>
      </c>
      <c r="N89" s="404" t="e">
        <f>IF(ISNUMBER(Regressions!N99),ROUND(Regressions!N99, 1), NA())</f>
        <v>#N/A</v>
      </c>
      <c r="O89" s="398" t="e">
        <f>IF(ISNUMBER(Regressions!O99),ROUND(Regressions!O99, 1), NA())</f>
        <v>#N/A</v>
      </c>
      <c r="P89" s="309" t="e">
        <f>IF(ISNUMBER(Regressions!P99),ROUND(Regressions!P99, 1), NA())</f>
        <v>#N/A</v>
      </c>
      <c r="Q89" s="405" t="e">
        <f>IF(ISNUMBER(Regressions!Q99),ROUND(Regressions!Q99, 1), NA())</f>
        <v>#N/A</v>
      </c>
      <c r="R89" s="400" t="e">
        <f>IF(ISNUMBER(Regressions!R99),ROUND(Regressions!R99, 1), NA())</f>
        <v>#N/A</v>
      </c>
      <c r="S89" s="401" t="e">
        <f>IF(ISNUMBER(Regressions!S99),ROUND(Regressions!S99, 1), NA())</f>
        <v>#N/A</v>
      </c>
    </row>
    <row r="90" x14ac:dyDescent="0.2">
      <c r="A90" s="239" t="str">
        <f>IF(ISBLANK(Regressions!A100), " ", Regressions!A100)</f>
        <v>Dominican Republic</v>
      </c>
      <c r="B90" s="234">
        <f>IF(ISBLANK(Regressions!B100), " ", Regressions!B100)</f>
        <v>2001</v>
      </c>
      <c r="C90" s="237" t="str">
        <f>IF(ISBLANK(Regressions!C100), " ", Regressions!C100)</f>
        <v>Secondary</v>
      </c>
      <c r="D90" s="241">
        <f>IF(ISBLANK(Regressions!D100), " ", Regressions!D100)</f>
        <v>1117951</v>
      </c>
      <c r="E90" s="398" t="e">
        <f>IF(ISNUMBER(Regressions!E100),ROUND(Regressions!E100, 1), NA())</f>
        <v>#N/A</v>
      </c>
      <c r="F90" s="309" t="e">
        <f>IF(ISNUMBER(Regressions!F100),ROUND(Regressions!F100, 1), NA())</f>
        <v>#N/A</v>
      </c>
      <c r="G90" s="399" t="e">
        <f>IF(ISNUMBER(Regressions!G100),ROUND(Regressions!G100, 1), NA())</f>
        <v>#N/A</v>
      </c>
      <c r="H90" s="400" t="e">
        <f>IF(ISNUMBER(Regressions!H100),ROUND(Regressions!H100, 1), NA())</f>
        <v>#N/A</v>
      </c>
      <c r="I90" s="401" t="e">
        <f>IF(ISNUMBER(Regressions!I100),ROUND(Regressions!I100, 1), NA())</f>
        <v>#N/A</v>
      </c>
      <c r="J90" s="402" t="e">
        <f>IF(ISNUMBER(Regressions!J100),ROUND(Regressions!J100, 1), NA())</f>
        <v>#N/A</v>
      </c>
      <c r="K90" s="309" t="e">
        <f>IF(ISNUMBER(Regressions!K100),ROUND(Regressions!K100, 1), NA())</f>
        <v>#N/A</v>
      </c>
      <c r="L90" s="403" t="e">
        <f>IF(ISNUMBER(Regressions!L100),ROUND(Regressions!L100, 1), NA())</f>
        <v>#N/A</v>
      </c>
      <c r="M90" s="400" t="e">
        <f>IF(ISNUMBER(Regressions!M100),ROUND(Regressions!M100, 1), NA())</f>
        <v>#N/A</v>
      </c>
      <c r="N90" s="404" t="e">
        <f>IF(ISNUMBER(Regressions!N100),ROUND(Regressions!N100, 1), NA())</f>
        <v>#N/A</v>
      </c>
      <c r="O90" s="398" t="e">
        <f>IF(ISNUMBER(Regressions!O100),ROUND(Regressions!O100, 1), NA())</f>
        <v>#N/A</v>
      </c>
      <c r="P90" s="309" t="e">
        <f>IF(ISNUMBER(Regressions!P100),ROUND(Regressions!P100, 1), NA())</f>
        <v>#N/A</v>
      </c>
      <c r="Q90" s="405" t="e">
        <f>IF(ISNUMBER(Regressions!Q100),ROUND(Regressions!Q100, 1), NA())</f>
        <v>#N/A</v>
      </c>
      <c r="R90" s="400" t="e">
        <f>IF(ISNUMBER(Regressions!R100),ROUND(Regressions!R100, 1), NA())</f>
        <v>#N/A</v>
      </c>
      <c r="S90" s="401" t="e">
        <f>IF(ISNUMBER(Regressions!S100),ROUND(Regressions!S100, 1), NA())</f>
        <v>#N/A</v>
      </c>
    </row>
    <row r="91" x14ac:dyDescent="0.2">
      <c r="A91" s="239" t="str">
        <f>IF(ISBLANK(Regressions!A101), " ", Regressions!A101)</f>
        <v>Dominican Republic</v>
      </c>
      <c r="B91" s="234">
        <f>IF(ISBLANK(Regressions!B101), " ", Regressions!B101)</f>
        <v>2002</v>
      </c>
      <c r="C91" s="237" t="str">
        <f>IF(ISBLANK(Regressions!C101), " ", Regressions!C101)</f>
        <v>Secondary</v>
      </c>
      <c r="D91" s="241">
        <f>IF(ISBLANK(Regressions!D101), " ", Regressions!D101)</f>
        <v>1127713</v>
      </c>
      <c r="E91" s="398" t="e">
        <f>IF(ISNUMBER(Regressions!E101),ROUND(Regressions!E101, 1), NA())</f>
        <v>#N/A</v>
      </c>
      <c r="F91" s="309" t="e">
        <f>IF(ISNUMBER(Regressions!F101),ROUND(Regressions!F101, 1), NA())</f>
        <v>#N/A</v>
      </c>
      <c r="G91" s="399" t="e">
        <f>IF(ISNUMBER(Regressions!G101),ROUND(Regressions!G101, 1), NA())</f>
        <v>#N/A</v>
      </c>
      <c r="H91" s="400" t="e">
        <f>IF(ISNUMBER(Regressions!H101),ROUND(Regressions!H101, 1), NA())</f>
        <v>#N/A</v>
      </c>
      <c r="I91" s="401" t="e">
        <f>IF(ISNUMBER(Regressions!I101),ROUND(Regressions!I101, 1), NA())</f>
        <v>#N/A</v>
      </c>
      <c r="J91" s="402" t="e">
        <f>IF(ISNUMBER(Regressions!J101),ROUND(Regressions!J101, 1), NA())</f>
        <v>#N/A</v>
      </c>
      <c r="K91" s="309" t="e">
        <f>IF(ISNUMBER(Regressions!K101),ROUND(Regressions!K101, 1), NA())</f>
        <v>#N/A</v>
      </c>
      <c r="L91" s="403" t="e">
        <f>IF(ISNUMBER(Regressions!L101),ROUND(Regressions!L101, 1), NA())</f>
        <v>#N/A</v>
      </c>
      <c r="M91" s="400" t="e">
        <f>IF(ISNUMBER(Regressions!M101),ROUND(Regressions!M101, 1), NA())</f>
        <v>#N/A</v>
      </c>
      <c r="N91" s="404" t="e">
        <f>IF(ISNUMBER(Regressions!N101),ROUND(Regressions!N101, 1), NA())</f>
        <v>#N/A</v>
      </c>
      <c r="O91" s="398" t="e">
        <f>IF(ISNUMBER(Regressions!O101),ROUND(Regressions!O101, 1), NA())</f>
        <v>#N/A</v>
      </c>
      <c r="P91" s="309" t="e">
        <f>IF(ISNUMBER(Regressions!P101),ROUND(Regressions!P101, 1), NA())</f>
        <v>#N/A</v>
      </c>
      <c r="Q91" s="405" t="e">
        <f>IF(ISNUMBER(Regressions!Q101),ROUND(Regressions!Q101, 1), NA())</f>
        <v>#N/A</v>
      </c>
      <c r="R91" s="400" t="e">
        <f>IF(ISNUMBER(Regressions!R101),ROUND(Regressions!R101, 1), NA())</f>
        <v>#N/A</v>
      </c>
      <c r="S91" s="401" t="e">
        <f>IF(ISNUMBER(Regressions!S101),ROUND(Regressions!S101, 1), NA())</f>
        <v>#N/A</v>
      </c>
    </row>
    <row r="92" x14ac:dyDescent="0.2">
      <c r="A92" s="239" t="str">
        <f>IF(ISBLANK(Regressions!A102), " ", Regressions!A102)</f>
        <v>Dominican Republic</v>
      </c>
      <c r="B92" s="234">
        <f>IF(ISBLANK(Regressions!B102), " ", Regressions!B102)</f>
        <v>2003</v>
      </c>
      <c r="C92" s="237" t="str">
        <f>IF(ISBLANK(Regressions!C102), " ", Regressions!C102)</f>
        <v>Secondary</v>
      </c>
      <c r="D92" s="241">
        <f>IF(ISBLANK(Regressions!D102), " ", Regressions!D102)</f>
        <v>1137410</v>
      </c>
      <c r="E92" s="398" t="e">
        <f>IF(ISNUMBER(Regressions!E102),ROUND(Regressions!E102, 1), NA())</f>
        <v>#N/A</v>
      </c>
      <c r="F92" s="309" t="e">
        <f>IF(ISNUMBER(Regressions!F102),ROUND(Regressions!F102, 1), NA())</f>
        <v>#N/A</v>
      </c>
      <c r="G92" s="399" t="e">
        <f>IF(ISNUMBER(Regressions!G102),ROUND(Regressions!G102, 1), NA())</f>
        <v>#N/A</v>
      </c>
      <c r="H92" s="400" t="e">
        <f>IF(ISNUMBER(Regressions!H102),ROUND(Regressions!H102, 1), NA())</f>
        <v>#N/A</v>
      </c>
      <c r="I92" s="401" t="e">
        <f>IF(ISNUMBER(Regressions!I102),ROUND(Regressions!I102, 1), NA())</f>
        <v>#N/A</v>
      </c>
      <c r="J92" s="402" t="e">
        <f>IF(ISNUMBER(Regressions!J102),ROUND(Regressions!J102, 1), NA())</f>
        <v>#N/A</v>
      </c>
      <c r="K92" s="309" t="e">
        <f>IF(ISNUMBER(Regressions!K102),ROUND(Regressions!K102, 1), NA())</f>
        <v>#N/A</v>
      </c>
      <c r="L92" s="403" t="e">
        <f>IF(ISNUMBER(Regressions!L102),ROUND(Regressions!L102, 1), NA())</f>
        <v>#N/A</v>
      </c>
      <c r="M92" s="400" t="e">
        <f>IF(ISNUMBER(Regressions!M102),ROUND(Regressions!M102, 1), NA())</f>
        <v>#N/A</v>
      </c>
      <c r="N92" s="404" t="e">
        <f>IF(ISNUMBER(Regressions!N102),ROUND(Regressions!N102, 1), NA())</f>
        <v>#N/A</v>
      </c>
      <c r="O92" s="398" t="e">
        <f>IF(ISNUMBER(Regressions!O102),ROUND(Regressions!O102, 1), NA())</f>
        <v>#N/A</v>
      </c>
      <c r="P92" s="309" t="e">
        <f>IF(ISNUMBER(Regressions!P102),ROUND(Regressions!P102, 1), NA())</f>
        <v>#N/A</v>
      </c>
      <c r="Q92" s="405" t="e">
        <f>IF(ISNUMBER(Regressions!Q102),ROUND(Regressions!Q102, 1), NA())</f>
        <v>#N/A</v>
      </c>
      <c r="R92" s="400" t="e">
        <f>IF(ISNUMBER(Regressions!R102),ROUND(Regressions!R102, 1), NA())</f>
        <v>#N/A</v>
      </c>
      <c r="S92" s="401" t="e">
        <f>IF(ISNUMBER(Regressions!S102),ROUND(Regressions!S102, 1), NA())</f>
        <v>#N/A</v>
      </c>
    </row>
    <row r="93" x14ac:dyDescent="0.2">
      <c r="A93" s="239" t="str">
        <f>IF(ISBLANK(Regressions!A103), " ", Regressions!A103)</f>
        <v>Dominican Republic</v>
      </c>
      <c r="B93" s="234">
        <f>IF(ISBLANK(Regressions!B103), " ", Regressions!B103)</f>
        <v>2004</v>
      </c>
      <c r="C93" s="237" t="str">
        <f>IF(ISBLANK(Regressions!C103), " ", Regressions!C103)</f>
        <v>Secondary</v>
      </c>
      <c r="D93" s="241">
        <f>IF(ISBLANK(Regressions!D103), " ", Regressions!D103)</f>
        <v>1147639</v>
      </c>
      <c r="E93" s="398" t="e">
        <f>IF(ISNUMBER(Regressions!E103),ROUND(Regressions!E103, 1), NA())</f>
        <v>#N/A</v>
      </c>
      <c r="F93" s="309" t="e">
        <f>IF(ISNUMBER(Regressions!F103),ROUND(Regressions!F103, 1), NA())</f>
        <v>#N/A</v>
      </c>
      <c r="G93" s="399" t="e">
        <f>IF(ISNUMBER(Regressions!G103),ROUND(Regressions!G103, 1), NA())</f>
        <v>#N/A</v>
      </c>
      <c r="H93" s="400" t="e">
        <f>IF(ISNUMBER(Regressions!H103),ROUND(Regressions!H103, 1), NA())</f>
        <v>#N/A</v>
      </c>
      <c r="I93" s="401" t="e">
        <f>IF(ISNUMBER(Regressions!I103),ROUND(Regressions!I103, 1), NA())</f>
        <v>#N/A</v>
      </c>
      <c r="J93" s="402" t="e">
        <f>IF(ISNUMBER(Regressions!J103),ROUND(Regressions!J103, 1), NA())</f>
        <v>#N/A</v>
      </c>
      <c r="K93" s="309" t="e">
        <f>IF(ISNUMBER(Regressions!K103),ROUND(Regressions!K103, 1), NA())</f>
        <v>#N/A</v>
      </c>
      <c r="L93" s="403" t="e">
        <f>IF(ISNUMBER(Regressions!L103),ROUND(Regressions!L103, 1), NA())</f>
        <v>#N/A</v>
      </c>
      <c r="M93" s="400" t="e">
        <f>IF(ISNUMBER(Regressions!M103),ROUND(Regressions!M103, 1), NA())</f>
        <v>#N/A</v>
      </c>
      <c r="N93" s="404" t="e">
        <f>IF(ISNUMBER(Regressions!N103),ROUND(Regressions!N103, 1), NA())</f>
        <v>#N/A</v>
      </c>
      <c r="O93" s="398" t="e">
        <f>IF(ISNUMBER(Regressions!O103),ROUND(Regressions!O103, 1), NA())</f>
        <v>#N/A</v>
      </c>
      <c r="P93" s="309" t="e">
        <f>IF(ISNUMBER(Regressions!P103),ROUND(Regressions!P103, 1), NA())</f>
        <v>#N/A</v>
      </c>
      <c r="Q93" s="405" t="e">
        <f>IF(ISNUMBER(Regressions!Q103),ROUND(Regressions!Q103, 1), NA())</f>
        <v>#N/A</v>
      </c>
      <c r="R93" s="400" t="e">
        <f>IF(ISNUMBER(Regressions!R103),ROUND(Regressions!R103, 1), NA())</f>
        <v>#N/A</v>
      </c>
      <c r="S93" s="401" t="e">
        <f>IF(ISNUMBER(Regressions!S103),ROUND(Regressions!S103, 1), NA())</f>
        <v>#N/A</v>
      </c>
    </row>
    <row r="94" x14ac:dyDescent="0.2">
      <c r="A94" s="239" t="str">
        <f>IF(ISBLANK(Regressions!A104), " ", Regressions!A104)</f>
        <v>Dominican Republic</v>
      </c>
      <c r="B94" s="234">
        <f>IF(ISBLANK(Regressions!B104), " ", Regressions!B104)</f>
        <v>2005</v>
      </c>
      <c r="C94" s="237" t="str">
        <f>IF(ISBLANK(Regressions!C104), " ", Regressions!C104)</f>
        <v>Secondary</v>
      </c>
      <c r="D94" s="241">
        <f>IF(ISBLANK(Regressions!D104), " ", Regressions!D104)</f>
        <v>1159011</v>
      </c>
      <c r="E94" s="398" t="e">
        <f>IF(ISNUMBER(Regressions!E104),ROUND(Regressions!E104, 1), NA())</f>
        <v>#N/A</v>
      </c>
      <c r="F94" s="309" t="e">
        <f>IF(ISNUMBER(Regressions!F104),ROUND(Regressions!F104, 1), NA())</f>
        <v>#N/A</v>
      </c>
      <c r="G94" s="399" t="e">
        <f>IF(ISNUMBER(Regressions!G104),ROUND(Regressions!G104, 1), NA())</f>
        <v>#N/A</v>
      </c>
      <c r="H94" s="400" t="e">
        <f>IF(ISNUMBER(Regressions!H104),ROUND(Regressions!H104, 1), NA())</f>
        <v>#N/A</v>
      </c>
      <c r="I94" s="401" t="e">
        <f>IF(ISNUMBER(Regressions!I104),ROUND(Regressions!I104, 1), NA())</f>
        <v>#N/A</v>
      </c>
      <c r="J94" s="402" t="e">
        <f>IF(ISNUMBER(Regressions!J104),ROUND(Regressions!J104, 1), NA())</f>
        <v>#N/A</v>
      </c>
      <c r="K94" s="309" t="e">
        <f>IF(ISNUMBER(Regressions!K104),ROUND(Regressions!K104, 1), NA())</f>
        <v>#N/A</v>
      </c>
      <c r="L94" s="403" t="e">
        <f>IF(ISNUMBER(Regressions!L104),ROUND(Regressions!L104, 1), NA())</f>
        <v>#N/A</v>
      </c>
      <c r="M94" s="400" t="e">
        <f>IF(ISNUMBER(Regressions!M104),ROUND(Regressions!M104, 1), NA())</f>
        <v>#N/A</v>
      </c>
      <c r="N94" s="404" t="e">
        <f>IF(ISNUMBER(Regressions!N104),ROUND(Regressions!N104, 1), NA())</f>
        <v>#N/A</v>
      </c>
      <c r="O94" s="398" t="e">
        <f>IF(ISNUMBER(Regressions!O104),ROUND(Regressions!O104, 1), NA())</f>
        <v>#N/A</v>
      </c>
      <c r="P94" s="309" t="e">
        <f>IF(ISNUMBER(Regressions!P104),ROUND(Regressions!P104, 1), NA())</f>
        <v>#N/A</v>
      </c>
      <c r="Q94" s="405" t="e">
        <f>IF(ISNUMBER(Regressions!Q104),ROUND(Regressions!Q104, 1), NA())</f>
        <v>#N/A</v>
      </c>
      <c r="R94" s="400" t="e">
        <f>IF(ISNUMBER(Regressions!R104),ROUND(Regressions!R104, 1), NA())</f>
        <v>#N/A</v>
      </c>
      <c r="S94" s="401" t="e">
        <f>IF(ISNUMBER(Regressions!S104),ROUND(Regressions!S104, 1), NA())</f>
        <v>#N/A</v>
      </c>
    </row>
    <row r="95" x14ac:dyDescent="0.2">
      <c r="A95" s="239" t="str">
        <f>IF(ISBLANK(Regressions!A105), " ", Regressions!A105)</f>
        <v>Dominican Republic</v>
      </c>
      <c r="B95" s="234">
        <f>IF(ISBLANK(Regressions!B105), " ", Regressions!B105)</f>
        <v>2006</v>
      </c>
      <c r="C95" s="237" t="str">
        <f>IF(ISBLANK(Regressions!C105), " ", Regressions!C105)</f>
        <v>Secondary</v>
      </c>
      <c r="D95" s="241">
        <f>IF(ISBLANK(Regressions!D105), " ", Regressions!D105)</f>
        <v>1171251</v>
      </c>
      <c r="E95" s="398" t="e">
        <f>IF(ISNUMBER(Regressions!E105),ROUND(Regressions!E105, 1), NA())</f>
        <v>#N/A</v>
      </c>
      <c r="F95" s="309" t="e">
        <f>IF(ISNUMBER(Regressions!F105),ROUND(Regressions!F105, 1), NA())</f>
        <v>#N/A</v>
      </c>
      <c r="G95" s="399" t="e">
        <f>IF(ISNUMBER(Regressions!G105),ROUND(Regressions!G105, 1), NA())</f>
        <v>#N/A</v>
      </c>
      <c r="H95" s="400" t="e">
        <f>IF(ISNUMBER(Regressions!H105),ROUND(Regressions!H105, 1), NA())</f>
        <v>#N/A</v>
      </c>
      <c r="I95" s="401" t="e">
        <f>IF(ISNUMBER(Regressions!I105),ROUND(Regressions!I105, 1), NA())</f>
        <v>#N/A</v>
      </c>
      <c r="J95" s="402" t="e">
        <f>IF(ISNUMBER(Regressions!J105),ROUND(Regressions!J105, 1), NA())</f>
        <v>#N/A</v>
      </c>
      <c r="K95" s="309" t="e">
        <f>IF(ISNUMBER(Regressions!K105),ROUND(Regressions!K105, 1), NA())</f>
        <v>#N/A</v>
      </c>
      <c r="L95" s="403" t="e">
        <f>IF(ISNUMBER(Regressions!L105),ROUND(Regressions!L105, 1), NA())</f>
        <v>#N/A</v>
      </c>
      <c r="M95" s="400" t="e">
        <f>IF(ISNUMBER(Regressions!M105),ROUND(Regressions!M105, 1), NA())</f>
        <v>#N/A</v>
      </c>
      <c r="N95" s="404" t="e">
        <f>IF(ISNUMBER(Regressions!N105),ROUND(Regressions!N105, 1), NA())</f>
        <v>#N/A</v>
      </c>
      <c r="O95" s="398" t="e">
        <f>IF(ISNUMBER(Regressions!O105),ROUND(Regressions!O105, 1), NA())</f>
        <v>#N/A</v>
      </c>
      <c r="P95" s="309" t="e">
        <f>IF(ISNUMBER(Regressions!P105),ROUND(Regressions!P105, 1), NA())</f>
        <v>#N/A</v>
      </c>
      <c r="Q95" s="405" t="e">
        <f>IF(ISNUMBER(Regressions!Q105),ROUND(Regressions!Q105, 1), NA())</f>
        <v>#N/A</v>
      </c>
      <c r="R95" s="400" t="e">
        <f>IF(ISNUMBER(Regressions!R105),ROUND(Regressions!R105, 1), NA())</f>
        <v>#N/A</v>
      </c>
      <c r="S95" s="401" t="e">
        <f>IF(ISNUMBER(Regressions!S105),ROUND(Regressions!S105, 1), NA())</f>
        <v>#N/A</v>
      </c>
    </row>
    <row r="96" x14ac:dyDescent="0.2">
      <c r="A96" s="239" t="str">
        <f>IF(ISBLANK(Regressions!A106), " ", Regressions!A106)</f>
        <v>Dominican Republic</v>
      </c>
      <c r="B96" s="234">
        <f>IF(ISBLANK(Regressions!B106), " ", Regressions!B106)</f>
        <v>2007</v>
      </c>
      <c r="C96" s="237" t="str">
        <f>IF(ISBLANK(Regressions!C106), " ", Regressions!C106)</f>
        <v>Secondary</v>
      </c>
      <c r="D96" s="241">
        <f>IF(ISBLANK(Regressions!D106), " ", Regressions!D106)</f>
        <v>1178860</v>
      </c>
      <c r="E96" s="398" t="e">
        <f>IF(ISNUMBER(Regressions!E106),ROUND(Regressions!E106, 1), NA())</f>
        <v>#N/A</v>
      </c>
      <c r="F96" s="309" t="e">
        <f>IF(ISNUMBER(Regressions!F106),ROUND(Regressions!F106, 1), NA())</f>
        <v>#N/A</v>
      </c>
      <c r="G96" s="399" t="e">
        <f>IF(ISNUMBER(Regressions!G106),ROUND(Regressions!G106, 1), NA())</f>
        <v>#N/A</v>
      </c>
      <c r="H96" s="400" t="e">
        <f>IF(ISNUMBER(Regressions!H106),ROUND(Regressions!H106, 1), NA())</f>
        <v>#N/A</v>
      </c>
      <c r="I96" s="401" t="e">
        <f>IF(ISNUMBER(Regressions!I106),ROUND(Regressions!I106, 1), NA())</f>
        <v>#N/A</v>
      </c>
      <c r="J96" s="402" t="e">
        <f>IF(ISNUMBER(Regressions!J106),ROUND(Regressions!J106, 1), NA())</f>
        <v>#N/A</v>
      </c>
      <c r="K96" s="309" t="e">
        <f>IF(ISNUMBER(Regressions!K106),ROUND(Regressions!K106, 1), NA())</f>
        <v>#N/A</v>
      </c>
      <c r="L96" s="403" t="e">
        <f>IF(ISNUMBER(Regressions!L106),ROUND(Regressions!L106, 1), NA())</f>
        <v>#N/A</v>
      </c>
      <c r="M96" s="400" t="e">
        <f>IF(ISNUMBER(Regressions!M106),ROUND(Regressions!M106, 1), NA())</f>
        <v>#N/A</v>
      </c>
      <c r="N96" s="404" t="e">
        <f>IF(ISNUMBER(Regressions!N106),ROUND(Regressions!N106, 1), NA())</f>
        <v>#N/A</v>
      </c>
      <c r="O96" s="398" t="e">
        <f>IF(ISNUMBER(Regressions!O106),ROUND(Regressions!O106, 1), NA())</f>
        <v>#N/A</v>
      </c>
      <c r="P96" s="309" t="e">
        <f>IF(ISNUMBER(Regressions!P106),ROUND(Regressions!P106, 1), NA())</f>
        <v>#N/A</v>
      </c>
      <c r="Q96" s="405" t="e">
        <f>IF(ISNUMBER(Regressions!Q106),ROUND(Regressions!Q106, 1), NA())</f>
        <v>#N/A</v>
      </c>
      <c r="R96" s="400" t="e">
        <f>IF(ISNUMBER(Regressions!R106),ROUND(Regressions!R106, 1), NA())</f>
        <v>#N/A</v>
      </c>
      <c r="S96" s="401" t="e">
        <f>IF(ISNUMBER(Regressions!S106),ROUND(Regressions!S106, 1), NA())</f>
        <v>#N/A</v>
      </c>
    </row>
    <row r="97" x14ac:dyDescent="0.2">
      <c r="A97" s="239" t="str">
        <f>IF(ISBLANK(Regressions!A107), " ", Regressions!A107)</f>
        <v>Dominican Republic</v>
      </c>
      <c r="B97" s="234">
        <f>IF(ISBLANK(Regressions!B107), " ", Regressions!B107)</f>
        <v>2008</v>
      </c>
      <c r="C97" s="237" t="str">
        <f>IF(ISBLANK(Regressions!C107), " ", Regressions!C107)</f>
        <v>Secondary</v>
      </c>
      <c r="D97" s="241">
        <f>IF(ISBLANK(Regressions!D107), " ", Regressions!D107)</f>
        <v>1184832</v>
      </c>
      <c r="E97" s="398" t="e">
        <f>IF(ISNUMBER(Regressions!E107),ROUND(Regressions!E107, 1), NA())</f>
        <v>#N/A</v>
      </c>
      <c r="F97" s="309" t="e">
        <f>IF(ISNUMBER(Regressions!F107),ROUND(Regressions!F107, 1), NA())</f>
        <v>#N/A</v>
      </c>
      <c r="G97" s="399" t="e">
        <f>IF(ISNUMBER(Regressions!G107),ROUND(Regressions!G107, 1), NA())</f>
        <v>#N/A</v>
      </c>
      <c r="H97" s="400" t="e">
        <f>IF(ISNUMBER(Regressions!H107),ROUND(Regressions!H107, 1), NA())</f>
        <v>#N/A</v>
      </c>
      <c r="I97" s="401" t="e">
        <f>IF(ISNUMBER(Regressions!I107),ROUND(Regressions!I107, 1), NA())</f>
        <v>#N/A</v>
      </c>
      <c r="J97" s="402" t="e">
        <f>IF(ISNUMBER(Regressions!J107),ROUND(Regressions!J107, 1), NA())</f>
        <v>#N/A</v>
      </c>
      <c r="K97" s="309" t="e">
        <f>IF(ISNUMBER(Regressions!K107),ROUND(Regressions!K107, 1), NA())</f>
        <v>#N/A</v>
      </c>
      <c r="L97" s="403" t="e">
        <f>IF(ISNUMBER(Regressions!L107),ROUND(Regressions!L107, 1), NA())</f>
        <v>#N/A</v>
      </c>
      <c r="M97" s="400" t="e">
        <f>IF(ISNUMBER(Regressions!M107),ROUND(Regressions!M107, 1), NA())</f>
        <v>#N/A</v>
      </c>
      <c r="N97" s="404" t="e">
        <f>IF(ISNUMBER(Regressions!N107),ROUND(Regressions!N107, 1), NA())</f>
        <v>#N/A</v>
      </c>
      <c r="O97" s="398" t="e">
        <f>IF(ISNUMBER(Regressions!O107),ROUND(Regressions!O107, 1), NA())</f>
        <v>#N/A</v>
      </c>
      <c r="P97" s="309" t="e">
        <f>IF(ISNUMBER(Regressions!P107),ROUND(Regressions!P107, 1), NA())</f>
        <v>#N/A</v>
      </c>
      <c r="Q97" s="405" t="e">
        <f>IF(ISNUMBER(Regressions!Q107),ROUND(Regressions!Q107, 1), NA())</f>
        <v>#N/A</v>
      </c>
      <c r="R97" s="400" t="e">
        <f>IF(ISNUMBER(Regressions!R107),ROUND(Regressions!R107, 1), NA())</f>
        <v>#N/A</v>
      </c>
      <c r="S97" s="401" t="e">
        <f>IF(ISNUMBER(Regressions!S107),ROUND(Regressions!S107, 1), NA())</f>
        <v>#N/A</v>
      </c>
    </row>
    <row r="98" x14ac:dyDescent="0.2">
      <c r="A98" s="239" t="str">
        <f>IF(ISBLANK(Regressions!A108), " ", Regressions!A108)</f>
        <v>Dominican Republic</v>
      </c>
      <c r="B98" s="234">
        <f>IF(ISBLANK(Regressions!B108), " ", Regressions!B108)</f>
        <v>2009</v>
      </c>
      <c r="C98" s="237" t="str">
        <f>IF(ISBLANK(Regressions!C108), " ", Regressions!C108)</f>
        <v>Secondary</v>
      </c>
      <c r="D98" s="241">
        <f>IF(ISBLANK(Regressions!D108), " ", Regressions!D108)</f>
        <v>1188778</v>
      </c>
      <c r="E98" s="398" t="e">
        <f>IF(ISNUMBER(Regressions!E108),ROUND(Regressions!E108, 1), NA())</f>
        <v>#N/A</v>
      </c>
      <c r="F98" s="309" t="e">
        <f>IF(ISNUMBER(Regressions!F108),ROUND(Regressions!F108, 1), NA())</f>
        <v>#N/A</v>
      </c>
      <c r="G98" s="399" t="e">
        <f>IF(ISNUMBER(Regressions!G108),ROUND(Regressions!G108, 1), NA())</f>
        <v>#N/A</v>
      </c>
      <c r="H98" s="400" t="e">
        <f>IF(ISNUMBER(Regressions!H108),ROUND(Regressions!H108, 1), NA())</f>
        <v>#N/A</v>
      </c>
      <c r="I98" s="401" t="e">
        <f>IF(ISNUMBER(Regressions!I108),ROUND(Regressions!I108, 1), NA())</f>
        <v>#N/A</v>
      </c>
      <c r="J98" s="402" t="e">
        <f>IF(ISNUMBER(Regressions!J108),ROUND(Regressions!J108, 1), NA())</f>
        <v>#N/A</v>
      </c>
      <c r="K98" s="309" t="e">
        <f>IF(ISNUMBER(Regressions!K108),ROUND(Regressions!K108, 1), NA())</f>
        <v>#N/A</v>
      </c>
      <c r="L98" s="403" t="e">
        <f>IF(ISNUMBER(Regressions!L108),ROUND(Regressions!L108, 1), NA())</f>
        <v>#N/A</v>
      </c>
      <c r="M98" s="400" t="e">
        <f>IF(ISNUMBER(Regressions!M108),ROUND(Regressions!M108, 1), NA())</f>
        <v>#N/A</v>
      </c>
      <c r="N98" s="404" t="e">
        <f>IF(ISNUMBER(Regressions!N108),ROUND(Regressions!N108, 1), NA())</f>
        <v>#N/A</v>
      </c>
      <c r="O98" s="398" t="e">
        <f>IF(ISNUMBER(Regressions!O108),ROUND(Regressions!O108, 1), NA())</f>
        <v>#N/A</v>
      </c>
      <c r="P98" s="309" t="e">
        <f>IF(ISNUMBER(Regressions!P108),ROUND(Regressions!P108, 1), NA())</f>
        <v>#N/A</v>
      </c>
      <c r="Q98" s="405" t="e">
        <f>IF(ISNUMBER(Regressions!Q108),ROUND(Regressions!Q108, 1), NA())</f>
        <v>#N/A</v>
      </c>
      <c r="R98" s="400" t="e">
        <f>IF(ISNUMBER(Regressions!R108),ROUND(Regressions!R108, 1), NA())</f>
        <v>#N/A</v>
      </c>
      <c r="S98" s="401" t="e">
        <f>IF(ISNUMBER(Regressions!S108),ROUND(Regressions!S108, 1), NA())</f>
        <v>#N/A</v>
      </c>
    </row>
    <row r="99" x14ac:dyDescent="0.2">
      <c r="A99" s="239" t="str">
        <f>IF(ISBLANK(Regressions!A109), " ", Regressions!A109)</f>
        <v>Dominican Republic</v>
      </c>
      <c r="B99" s="234">
        <f>IF(ISBLANK(Regressions!B109), " ", Regressions!B109)</f>
        <v>2010</v>
      </c>
      <c r="C99" s="237" t="str">
        <f>IF(ISBLANK(Regressions!C109), " ", Regressions!C109)</f>
        <v>Secondary</v>
      </c>
      <c r="D99" s="241">
        <f>IF(ISBLANK(Regressions!D109), " ", Regressions!D109)</f>
        <v>1189923</v>
      </c>
      <c r="E99" s="398" t="e">
        <f>IF(ISNUMBER(Regressions!E109),ROUND(Regressions!E109, 1), NA())</f>
        <v>#N/A</v>
      </c>
      <c r="F99" s="309" t="e">
        <f>IF(ISNUMBER(Regressions!F109),ROUND(Regressions!F109, 1), NA())</f>
        <v>#N/A</v>
      </c>
      <c r="G99" s="399" t="e">
        <f>IF(ISNUMBER(Regressions!G109),ROUND(Regressions!G109, 1), NA())</f>
        <v>#N/A</v>
      </c>
      <c r="H99" s="400" t="e">
        <f>IF(ISNUMBER(Regressions!H109),ROUND(Regressions!H109, 1), NA())</f>
        <v>#N/A</v>
      </c>
      <c r="I99" s="401" t="e">
        <f>IF(ISNUMBER(Regressions!I109),ROUND(Regressions!I109, 1), NA())</f>
        <v>#N/A</v>
      </c>
      <c r="J99" s="402" t="e">
        <f>IF(ISNUMBER(Regressions!J109),ROUND(Regressions!J109, 1), NA())</f>
        <v>#N/A</v>
      </c>
      <c r="K99" s="309" t="e">
        <f>IF(ISNUMBER(Regressions!K109),ROUND(Regressions!K109, 1), NA())</f>
        <v>#N/A</v>
      </c>
      <c r="L99" s="403" t="e">
        <f>IF(ISNUMBER(Regressions!L109),ROUND(Regressions!L109, 1), NA())</f>
        <v>#N/A</v>
      </c>
      <c r="M99" s="400" t="e">
        <f>IF(ISNUMBER(Regressions!M109),ROUND(Regressions!M109, 1), NA())</f>
        <v>#N/A</v>
      </c>
      <c r="N99" s="404" t="e">
        <f>IF(ISNUMBER(Regressions!N109),ROUND(Regressions!N109, 1), NA())</f>
        <v>#N/A</v>
      </c>
      <c r="O99" s="398" t="e">
        <f>IF(ISNUMBER(Regressions!O109),ROUND(Regressions!O109, 1), NA())</f>
        <v>#N/A</v>
      </c>
      <c r="P99" s="309" t="e">
        <f>IF(ISNUMBER(Regressions!P109),ROUND(Regressions!P109, 1), NA())</f>
        <v>#N/A</v>
      </c>
      <c r="Q99" s="405" t="e">
        <f>IF(ISNUMBER(Regressions!Q109),ROUND(Regressions!Q109, 1), NA())</f>
        <v>#N/A</v>
      </c>
      <c r="R99" s="400" t="e">
        <f>IF(ISNUMBER(Regressions!R109),ROUND(Regressions!R109, 1), NA())</f>
        <v>#N/A</v>
      </c>
      <c r="S99" s="401" t="e">
        <f>IF(ISNUMBER(Regressions!S109),ROUND(Regressions!S109, 1), NA())</f>
        <v>#N/A</v>
      </c>
    </row>
    <row r="100" x14ac:dyDescent="0.2">
      <c r="A100" s="239" t="str">
        <f>IF(ISBLANK(Regressions!A110), " ", Regressions!A110)</f>
        <v>Dominican Republic</v>
      </c>
      <c r="B100" s="234">
        <f>IF(ISBLANK(Regressions!B110), " ", Regressions!B110)</f>
        <v>2011</v>
      </c>
      <c r="C100" s="237" t="str">
        <f>IF(ISBLANK(Regressions!C110), " ", Regressions!C110)</f>
        <v>Secondary</v>
      </c>
      <c r="D100" s="241">
        <f>IF(ISBLANK(Regressions!D110), " ", Regressions!D110)</f>
        <v>1188307</v>
      </c>
      <c r="E100" s="398" t="e">
        <f>IF(ISNUMBER(Regressions!E110),ROUND(Regressions!E110, 1), NA())</f>
        <v>#N/A</v>
      </c>
      <c r="F100" s="309" t="e">
        <f>IF(ISNUMBER(Regressions!F110),ROUND(Regressions!F110, 1), NA())</f>
        <v>#N/A</v>
      </c>
      <c r="G100" s="399" t="e">
        <f>IF(ISNUMBER(Regressions!G110),ROUND(Regressions!G110, 1), NA())</f>
        <v>#N/A</v>
      </c>
      <c r="H100" s="400" t="e">
        <f>IF(ISNUMBER(Regressions!H110),ROUND(Regressions!H110, 1), NA())</f>
        <v>#N/A</v>
      </c>
      <c r="I100" s="401" t="e">
        <f>IF(ISNUMBER(Regressions!I110),ROUND(Regressions!I110, 1), NA())</f>
        <v>#N/A</v>
      </c>
      <c r="J100" s="402" t="e">
        <f>IF(ISNUMBER(Regressions!J110),ROUND(Regressions!J110, 1), NA())</f>
        <v>#N/A</v>
      </c>
      <c r="K100" s="309" t="e">
        <f>IF(ISNUMBER(Regressions!K110),ROUND(Regressions!K110, 1), NA())</f>
        <v>#N/A</v>
      </c>
      <c r="L100" s="403" t="e">
        <f>IF(ISNUMBER(Regressions!L110),ROUND(Regressions!L110, 1), NA())</f>
        <v>#N/A</v>
      </c>
      <c r="M100" s="400" t="e">
        <f>IF(ISNUMBER(Regressions!M110),ROUND(Regressions!M110, 1), NA())</f>
        <v>#N/A</v>
      </c>
      <c r="N100" s="404" t="e">
        <f>IF(ISNUMBER(Regressions!N110),ROUND(Regressions!N110, 1), NA())</f>
        <v>#N/A</v>
      </c>
      <c r="O100" s="398" t="e">
        <f>IF(ISNUMBER(Regressions!O110),ROUND(Regressions!O110, 1), NA())</f>
        <v>#N/A</v>
      </c>
      <c r="P100" s="309" t="e">
        <f>IF(ISNUMBER(Regressions!P110),ROUND(Regressions!P110, 1), NA())</f>
        <v>#N/A</v>
      </c>
      <c r="Q100" s="405" t="e">
        <f>IF(ISNUMBER(Regressions!Q110),ROUND(Regressions!Q110, 1), NA())</f>
        <v>#N/A</v>
      </c>
      <c r="R100" s="400" t="e">
        <f>IF(ISNUMBER(Regressions!R110),ROUND(Regressions!R110, 1), NA())</f>
        <v>#N/A</v>
      </c>
      <c r="S100" s="401" t="e">
        <f>IF(ISNUMBER(Regressions!S110),ROUND(Regressions!S110, 1), NA())</f>
        <v>#N/A</v>
      </c>
    </row>
    <row r="101" x14ac:dyDescent="0.2">
      <c r="A101" s="239" t="str">
        <f>IF(ISBLANK(Regressions!A111), " ", Regressions!A111)</f>
        <v>Dominican Republic</v>
      </c>
      <c r="B101" s="234">
        <f>IF(ISBLANK(Regressions!B111), " ", Regressions!B111)</f>
        <v>2012</v>
      </c>
      <c r="C101" s="237" t="str">
        <f>IF(ISBLANK(Regressions!C111), " ", Regressions!C111)</f>
        <v>Secondary</v>
      </c>
      <c r="D101" s="241">
        <f>IF(ISBLANK(Regressions!D111), " ", Regressions!D111)</f>
        <v>1185517</v>
      </c>
      <c r="E101" s="398" t="e">
        <f>IF(ISNUMBER(Regressions!E111),ROUND(Regressions!E111, 1), NA())</f>
        <v>#N/A</v>
      </c>
      <c r="F101" s="309" t="e">
        <f>IF(ISNUMBER(Regressions!F111),ROUND(Regressions!F111, 1), NA())</f>
        <v>#N/A</v>
      </c>
      <c r="G101" s="399" t="e">
        <f>IF(ISNUMBER(Regressions!G111),ROUND(Regressions!G111, 1), NA())</f>
        <v>#N/A</v>
      </c>
      <c r="H101" s="400" t="e">
        <f>IF(ISNUMBER(Regressions!H111),ROUND(Regressions!H111, 1), NA())</f>
        <v>#N/A</v>
      </c>
      <c r="I101" s="401" t="e">
        <f>IF(ISNUMBER(Regressions!I111),ROUND(Regressions!I111, 1), NA())</f>
        <v>#N/A</v>
      </c>
      <c r="J101" s="402" t="e">
        <f>IF(ISNUMBER(Regressions!J111),ROUND(Regressions!J111, 1), NA())</f>
        <v>#N/A</v>
      </c>
      <c r="K101" s="309" t="e">
        <f>IF(ISNUMBER(Regressions!K111),ROUND(Regressions!K111, 1), NA())</f>
        <v>#N/A</v>
      </c>
      <c r="L101" s="403" t="e">
        <f>IF(ISNUMBER(Regressions!L111),ROUND(Regressions!L111, 1), NA())</f>
        <v>#N/A</v>
      </c>
      <c r="M101" s="400" t="e">
        <f>IF(ISNUMBER(Regressions!M111),ROUND(Regressions!M111, 1), NA())</f>
        <v>#N/A</v>
      </c>
      <c r="N101" s="404" t="e">
        <f>IF(ISNUMBER(Regressions!N111),ROUND(Regressions!N111, 1), NA())</f>
        <v>#N/A</v>
      </c>
      <c r="O101" s="398" t="e">
        <f>IF(ISNUMBER(Regressions!O111),ROUND(Regressions!O111, 1), NA())</f>
        <v>#N/A</v>
      </c>
      <c r="P101" s="309" t="e">
        <f>IF(ISNUMBER(Regressions!P111),ROUND(Regressions!P111, 1), NA())</f>
        <v>#N/A</v>
      </c>
      <c r="Q101" s="405" t="e">
        <f>IF(ISNUMBER(Regressions!Q111),ROUND(Regressions!Q111, 1), NA())</f>
        <v>#N/A</v>
      </c>
      <c r="R101" s="400" t="e">
        <f>IF(ISNUMBER(Regressions!R111),ROUND(Regressions!R111, 1), NA())</f>
        <v>#N/A</v>
      </c>
      <c r="S101" s="401" t="e">
        <f>IF(ISNUMBER(Regressions!S111),ROUND(Regressions!S111, 1), NA())</f>
        <v>#N/A</v>
      </c>
    </row>
    <row r="102" x14ac:dyDescent="0.2">
      <c r="A102" s="239" t="str">
        <f>IF(ISBLANK(Regressions!A112), " ", Regressions!A112)</f>
        <v>Dominican Republic</v>
      </c>
      <c r="B102" s="234">
        <f>IF(ISBLANK(Regressions!B112), " ", Regressions!B112)</f>
        <v>2013</v>
      </c>
      <c r="C102" s="237" t="str">
        <f>IF(ISBLANK(Regressions!C112), " ", Regressions!C112)</f>
        <v>Secondary</v>
      </c>
      <c r="D102" s="241">
        <f>IF(ISBLANK(Regressions!D112), " ", Regressions!D112)</f>
        <v>1185294</v>
      </c>
      <c r="E102" s="398" t="e">
        <f>IF(ISNUMBER(Regressions!E112),ROUND(Regressions!E112, 1), NA())</f>
        <v>#N/A</v>
      </c>
      <c r="F102" s="309" t="e">
        <f>IF(ISNUMBER(Regressions!F112),ROUND(Regressions!F112, 1), NA())</f>
        <v>#N/A</v>
      </c>
      <c r="G102" s="399" t="e">
        <f>IF(ISNUMBER(Regressions!G112),ROUND(Regressions!G112, 1), NA())</f>
        <v>#N/A</v>
      </c>
      <c r="H102" s="400" t="e">
        <f>IF(ISNUMBER(Regressions!H112),ROUND(Regressions!H112, 1), NA())</f>
        <v>#N/A</v>
      </c>
      <c r="I102" s="401" t="e">
        <f>IF(ISNUMBER(Regressions!I112),ROUND(Regressions!I112, 1), NA())</f>
        <v>#N/A</v>
      </c>
      <c r="J102" s="402" t="e">
        <f>IF(ISNUMBER(Regressions!J112),ROUND(Regressions!J112, 1), NA())</f>
        <v>#N/A</v>
      </c>
      <c r="K102" s="309" t="e">
        <f>IF(ISNUMBER(Regressions!K112),ROUND(Regressions!K112, 1), NA())</f>
        <v>#N/A</v>
      </c>
      <c r="L102" s="403" t="e">
        <f>IF(ISNUMBER(Regressions!L112),ROUND(Regressions!L112, 1), NA())</f>
        <v>#N/A</v>
      </c>
      <c r="M102" s="400" t="e">
        <f>IF(ISNUMBER(Regressions!M112),ROUND(Regressions!M112, 1), NA())</f>
        <v>#N/A</v>
      </c>
      <c r="N102" s="404" t="e">
        <f>IF(ISNUMBER(Regressions!N112),ROUND(Regressions!N112, 1), NA())</f>
        <v>#N/A</v>
      </c>
      <c r="O102" s="398" t="e">
        <f>IF(ISNUMBER(Regressions!O112),ROUND(Regressions!O112, 1), NA())</f>
        <v>#N/A</v>
      </c>
      <c r="P102" s="309" t="e">
        <f>IF(ISNUMBER(Regressions!P112),ROUND(Regressions!P112, 1), NA())</f>
        <v>#N/A</v>
      </c>
      <c r="Q102" s="405" t="e">
        <f>IF(ISNUMBER(Regressions!Q112),ROUND(Regressions!Q112, 1), NA())</f>
        <v>#N/A</v>
      </c>
      <c r="R102" s="400" t="e">
        <f>IF(ISNUMBER(Regressions!R112),ROUND(Regressions!R112, 1), NA())</f>
        <v>#N/A</v>
      </c>
      <c r="S102" s="401" t="e">
        <f>IF(ISNUMBER(Regressions!S112),ROUND(Regressions!S112, 1), NA())</f>
        <v>#N/A</v>
      </c>
    </row>
    <row r="103" x14ac:dyDescent="0.2">
      <c r="A103" s="239" t="str">
        <f>IF(ISBLANK(Regressions!A113), " ", Regressions!A113)</f>
        <v>Dominican Republic</v>
      </c>
      <c r="B103" s="234">
        <f>IF(ISBLANK(Regressions!B113), " ", Regressions!B113)</f>
        <v>2014</v>
      </c>
      <c r="C103" s="237" t="str">
        <f>IF(ISBLANK(Regressions!C113), " ", Regressions!C113)</f>
        <v>Secondary</v>
      </c>
      <c r="D103" s="241">
        <f>IF(ISBLANK(Regressions!D113), " ", Regressions!D113)</f>
        <v>1188240</v>
      </c>
      <c r="E103" s="398" t="e">
        <f>IF(ISNUMBER(Regressions!E113),ROUND(Regressions!E113, 1), NA())</f>
        <v>#N/A</v>
      </c>
      <c r="F103" s="309" t="e">
        <f>IF(ISNUMBER(Regressions!F113),ROUND(Regressions!F113, 1), NA())</f>
        <v>#N/A</v>
      </c>
      <c r="G103" s="399" t="e">
        <f>IF(ISNUMBER(Regressions!G113),ROUND(Regressions!G113, 1), NA())</f>
        <v>#N/A</v>
      </c>
      <c r="H103" s="400" t="e">
        <f>IF(ISNUMBER(Regressions!H113),ROUND(Regressions!H113, 1), NA())</f>
        <v>#N/A</v>
      </c>
      <c r="I103" s="401" t="e">
        <f>IF(ISNUMBER(Regressions!I113),ROUND(Regressions!I113, 1), NA())</f>
        <v>#N/A</v>
      </c>
      <c r="J103" s="402" t="e">
        <f>IF(ISNUMBER(Regressions!J113),ROUND(Regressions!J113, 1), NA())</f>
        <v>#N/A</v>
      </c>
      <c r="K103" s="309" t="e">
        <f>IF(ISNUMBER(Regressions!K113),ROUND(Regressions!K113, 1), NA())</f>
        <v>#N/A</v>
      </c>
      <c r="L103" s="403" t="e">
        <f>IF(ISNUMBER(Regressions!L113),ROUND(Regressions!L113, 1), NA())</f>
        <v>#N/A</v>
      </c>
      <c r="M103" s="400" t="e">
        <f>IF(ISNUMBER(Regressions!M113),ROUND(Regressions!M113, 1), NA())</f>
        <v>#N/A</v>
      </c>
      <c r="N103" s="404" t="e">
        <f>IF(ISNUMBER(Regressions!N113),ROUND(Regressions!N113, 1), NA())</f>
        <v>#N/A</v>
      </c>
      <c r="O103" s="398" t="e">
        <f>IF(ISNUMBER(Regressions!O113),ROUND(Regressions!O113, 1), NA())</f>
        <v>#N/A</v>
      </c>
      <c r="P103" s="309" t="e">
        <f>IF(ISNUMBER(Regressions!P113),ROUND(Regressions!P113, 1), NA())</f>
        <v>#N/A</v>
      </c>
      <c r="Q103" s="405" t="e">
        <f>IF(ISNUMBER(Regressions!Q113),ROUND(Regressions!Q113, 1), NA())</f>
        <v>#N/A</v>
      </c>
      <c r="R103" s="400" t="e">
        <f>IF(ISNUMBER(Regressions!R113),ROUND(Regressions!R113, 1), NA())</f>
        <v>#N/A</v>
      </c>
      <c r="S103" s="401" t="e">
        <f>IF(ISNUMBER(Regressions!S113),ROUND(Regressions!S113, 1), NA())</f>
        <v>#N/A</v>
      </c>
    </row>
    <row r="104" x14ac:dyDescent="0.2">
      <c r="A104" s="239" t="str">
        <f>IF(ISBLANK(Regressions!A114), " ", Regressions!A114)</f>
        <v>Dominican Republic</v>
      </c>
      <c r="B104" s="234">
        <f>IF(ISBLANK(Regressions!B114), " ", Regressions!B114)</f>
        <v>2015</v>
      </c>
      <c r="C104" s="237" t="str">
        <f>IF(ISBLANK(Regressions!C114), " ", Regressions!C114)</f>
        <v>Secondary</v>
      </c>
      <c r="D104" s="241">
        <f>IF(ISBLANK(Regressions!D114), " ", Regressions!D114)</f>
        <v>1194401</v>
      </c>
      <c r="E104" s="398" t="e">
        <f>IF(ISNUMBER(Regressions!E114),ROUND(Regressions!E114, 1), NA())</f>
        <v>#N/A</v>
      </c>
      <c r="F104" s="309" t="e">
        <f>IF(ISNUMBER(Regressions!F114),ROUND(Regressions!F114, 1), NA())</f>
        <v>#N/A</v>
      </c>
      <c r="G104" s="399" t="e">
        <f>IF(ISNUMBER(Regressions!G114),ROUND(Regressions!G114, 1), NA())</f>
        <v>#N/A</v>
      </c>
      <c r="H104" s="400" t="e">
        <f>IF(ISNUMBER(Regressions!H114),ROUND(Regressions!H114, 1), NA())</f>
        <v>#N/A</v>
      </c>
      <c r="I104" s="401" t="e">
        <f>IF(ISNUMBER(Regressions!I114),ROUND(Regressions!I114, 1), NA())</f>
        <v>#N/A</v>
      </c>
      <c r="J104" s="402" t="e">
        <f>IF(ISNUMBER(Regressions!J114),ROUND(Regressions!J114, 1), NA())</f>
        <v>#N/A</v>
      </c>
      <c r="K104" s="309" t="e">
        <f>IF(ISNUMBER(Regressions!K114),ROUND(Regressions!K114, 1), NA())</f>
        <v>#N/A</v>
      </c>
      <c r="L104" s="403" t="e">
        <f>IF(ISNUMBER(Regressions!L114),ROUND(Regressions!L114, 1), NA())</f>
        <v>#N/A</v>
      </c>
      <c r="M104" s="400" t="e">
        <f>IF(ISNUMBER(Regressions!M114),ROUND(Regressions!M114, 1), NA())</f>
        <v>#N/A</v>
      </c>
      <c r="N104" s="404" t="e">
        <f>IF(ISNUMBER(Regressions!N114),ROUND(Regressions!N114, 1), NA())</f>
        <v>#N/A</v>
      </c>
      <c r="O104" s="398" t="e">
        <f>IF(ISNUMBER(Regressions!O114),ROUND(Regressions!O114, 1), NA())</f>
        <v>#N/A</v>
      </c>
      <c r="P104" s="309" t="e">
        <f>IF(ISNUMBER(Regressions!P114),ROUND(Regressions!P114, 1), NA())</f>
        <v>#N/A</v>
      </c>
      <c r="Q104" s="405" t="e">
        <f>IF(ISNUMBER(Regressions!Q114),ROUND(Regressions!Q114, 1), NA())</f>
        <v>#N/A</v>
      </c>
      <c r="R104" s="400" t="e">
        <f>IF(ISNUMBER(Regressions!R114),ROUND(Regressions!R114, 1), NA())</f>
        <v>#N/A</v>
      </c>
      <c r="S104" s="401" t="e">
        <f>IF(ISNUMBER(Regressions!S114),ROUND(Regressions!S114, 1), NA())</f>
        <v>#N/A</v>
      </c>
    </row>
    <row r="105" x14ac:dyDescent="0.2">
      <c r="A105" s="375" t="str">
        <f>IF(ISBLANK(Regressions!A115), " ", Regressions!A115)</f>
        <v>Dominican Republic</v>
      </c>
      <c r="B105" s="376">
        <f>IF(ISBLANK(Regressions!B115), " ", Regressions!B115)</f>
        <v>2016</v>
      </c>
      <c r="C105" s="377" t="str">
        <f>IF(ISBLANK(Regressions!C115), " ", Regressions!C115)</f>
        <v>Secondary</v>
      </c>
      <c r="D105" s="378">
        <f>IF(ISBLANK(Regressions!D115), " ", Regressions!D115)</f>
        <v>1203713</v>
      </c>
      <c r="E105" s="406" t="e">
        <f>IF(ISNUMBER(Regressions!E115),ROUND(Regressions!E115, 1), NA())</f>
        <v>#N/A</v>
      </c>
      <c r="F105" s="310" t="e">
        <f>IF(ISNUMBER(Regressions!F115),ROUND(Regressions!F115, 1), NA())</f>
        <v>#N/A</v>
      </c>
      <c r="G105" s="407" t="e">
        <f>IF(ISNUMBER(Regressions!G115),ROUND(Regressions!G115, 1), NA())</f>
        <v>#N/A</v>
      </c>
      <c r="H105" s="408" t="e">
        <f>IF(ISNUMBER(Regressions!H115),ROUND(Regressions!H115, 1), NA())</f>
        <v>#N/A</v>
      </c>
      <c r="I105" s="409" t="e">
        <f>IF(ISNUMBER(Regressions!I115),ROUND(Regressions!I115, 1), NA())</f>
        <v>#N/A</v>
      </c>
      <c r="J105" s="410" t="e">
        <f>IF(ISNUMBER(Regressions!J115),ROUND(Regressions!J115, 1), NA())</f>
        <v>#N/A</v>
      </c>
      <c r="K105" s="310" t="e">
        <f>IF(ISNUMBER(Regressions!K115),ROUND(Regressions!K115, 1), NA())</f>
        <v>#N/A</v>
      </c>
      <c r="L105" s="411" t="e">
        <f>IF(ISNUMBER(Regressions!L115),ROUND(Regressions!L115, 1), NA())</f>
        <v>#N/A</v>
      </c>
      <c r="M105" s="408" t="e">
        <f>IF(ISNUMBER(Regressions!M115),ROUND(Regressions!M115, 1), NA())</f>
        <v>#N/A</v>
      </c>
      <c r="N105" s="412" t="e">
        <f>IF(ISNUMBER(Regressions!N115),ROUND(Regressions!N115, 1), NA())</f>
        <v>#N/A</v>
      </c>
      <c r="O105" s="406" t="e">
        <f>IF(ISNUMBER(Regressions!O115),ROUND(Regressions!O115, 1), NA())</f>
        <v>#N/A</v>
      </c>
      <c r="P105" s="310" t="e">
        <f>IF(ISNUMBER(Regressions!P115),ROUND(Regressions!P115, 1), NA())</f>
        <v>#N/A</v>
      </c>
      <c r="Q105" s="413" t="e">
        <f>IF(ISNUMBER(Regressions!Q115),ROUND(Regressions!Q115, 1), NA())</f>
        <v>#N/A</v>
      </c>
      <c r="R105" s="408" t="e">
        <f>IF(ISNUMBER(Regressions!R115),ROUND(Regressions!R115, 1), NA())</f>
        <v>#N/A</v>
      </c>
      <c r="S105" s="40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0"/>
      <c r="I1" s="560"/>
      <c r="J1" s="560"/>
      <c r="K1" s="560"/>
      <c r="L1" s="560"/>
      <c r="M1" s="560"/>
      <c r="N1" s="560"/>
      <c r="O1" s="560"/>
      <c r="P1" s="560"/>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89.548022599999996</v>
      </c>
      <c r="M4">
        <v>95.555555560000002</v>
      </c>
      <c r="N4">
        <v>79.069767440000007</v>
      </c>
      <c r="O4"/>
      <c r="P4">
        <v>89.548022599999996</v>
      </c>
      <c r="Q4"/>
      <c r="R4" s="66"/>
      <c r="S4" s="67" t="s">
        <v>35</v>
      </c>
      <c r="T4">
        <v>2016</v>
      </c>
      <c r="U4"/>
      <c r="V4"/>
      <c r="W4"/>
      <c r="X4"/>
      <c r="Y4"/>
      <c r="Z4"/>
      <c r="AA4" s="66"/>
      <c r="AB4" s="66"/>
      <c r="AC4" s="66"/>
      <c r="AD4" s="66"/>
      <c r="AE4" s="66"/>
      <c r="AF4" s="66"/>
      <c r="AG4" s="66"/>
    </row>
    <row r="5" ht="15.75" x14ac:dyDescent="0.25">
      <c r="A5" s="67" t="s">
        <v>36</v>
      </c>
      <c r="B5">
        <v>2016</v>
      </c>
      <c r="C5">
        <v>89.845641650000005</v>
      </c>
      <c r="D5">
        <v>89.657142859999993</v>
      </c>
      <c r="E5">
        <v>88.372093019999994</v>
      </c>
      <c r="F5"/>
      <c r="G5">
        <v>89.845641650000005</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10.154358350000001</v>
      </c>
      <c r="D6">
        <v>10.34285714</v>
      </c>
      <c r="E6">
        <v>11.627906980000001</v>
      </c>
      <c r="F6"/>
      <c r="G6">
        <v>10.154358350000001</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2919812</v>
      </c>
      <c r="E14"/>
      <c r="F14">
        <v>60.242635189669272</v>
      </c>
      <c r="G14"/>
      <c r="H14">
        <v>60.242635189669272</v>
      </c>
      <c r="I14">
        <v>39.757364810330728</v>
      </c>
      <c r="J14"/>
      <c r="K14"/>
      <c r="L14"/>
      <c r="M14"/>
      <c r="N14"/>
      <c r="O14"/>
      <c r="P14"/>
      <c r="Q14"/>
      <c r="R14"/>
      <c r="S14"/>
      <c r="T14" s="126"/>
    </row>
    <row r="15" s="78" customFormat="true" ht="15.75" x14ac:dyDescent="0.25">
      <c r="A15" s="125" t="s">
        <v>180</v>
      </c>
      <c r="B15">
        <v>2001</v>
      </c>
      <c r="C15" s="127" t="s">
        <v>7</v>
      </c>
      <c r="D15">
        <v>2940908</v>
      </c>
      <c r="E15"/>
      <c r="F15">
        <v>60.242635189669272</v>
      </c>
      <c r="G15"/>
      <c r="H15">
        <v>60.242635189669272</v>
      </c>
      <c r="I15">
        <v>39.757364810330728</v>
      </c>
      <c r="J15"/>
      <c r="K15"/>
      <c r="L15"/>
      <c r="M15"/>
      <c r="N15"/>
      <c r="O15"/>
      <c r="P15"/>
      <c r="Q15"/>
      <c r="R15"/>
      <c r="S15"/>
      <c r="T15" s="126"/>
    </row>
    <row r="16" s="78" customFormat="true" ht="15.75" x14ac:dyDescent="0.25">
      <c r="A16" s="125" t="s">
        <v>180</v>
      </c>
      <c r="B16">
        <v>2002</v>
      </c>
      <c r="C16" s="127" t="s">
        <v>7</v>
      </c>
      <c r="D16">
        <v>2956188</v>
      </c>
      <c r="E16"/>
      <c r="F16">
        <v>60.242635189669272</v>
      </c>
      <c r="G16"/>
      <c r="H16">
        <v>60.242635189669272</v>
      </c>
      <c r="I16">
        <v>39.757364810330728</v>
      </c>
      <c r="J16"/>
      <c r="K16"/>
      <c r="L16"/>
      <c r="M16"/>
      <c r="N16"/>
      <c r="O16"/>
      <c r="P16"/>
      <c r="Q16"/>
      <c r="R16"/>
      <c r="S16"/>
      <c r="T16" s="126"/>
    </row>
    <row r="17" s="78" customFormat="true" ht="15.75" x14ac:dyDescent="0.25">
      <c r="A17" s="125" t="s">
        <v>180</v>
      </c>
      <c r="B17">
        <v>2003</v>
      </c>
      <c r="C17" s="127" t="s">
        <v>7</v>
      </c>
      <c r="D17">
        <v>2966726</v>
      </c>
      <c r="E17"/>
      <c r="F17">
        <v>60.242635189669272</v>
      </c>
      <c r="G17"/>
      <c r="H17">
        <v>60.242635189669272</v>
      </c>
      <c r="I17">
        <v>39.757364810330728</v>
      </c>
      <c r="J17"/>
      <c r="K17"/>
      <c r="L17"/>
      <c r="M17"/>
      <c r="N17"/>
      <c r="O17"/>
      <c r="P17"/>
      <c r="Q17"/>
      <c r="R17"/>
      <c r="S17"/>
      <c r="T17" s="126"/>
    </row>
    <row r="18" s="78" customFormat="true" ht="15.75" x14ac:dyDescent="0.25">
      <c r="A18" s="125" t="s">
        <v>180</v>
      </c>
      <c r="B18">
        <v>2004</v>
      </c>
      <c r="C18" s="127" t="s">
        <v>7</v>
      </c>
      <c r="D18">
        <v>2975156</v>
      </c>
      <c r="E18"/>
      <c r="F18">
        <v>60.242635189669272</v>
      </c>
      <c r="G18"/>
      <c r="H18">
        <v>60.242635189669272</v>
      </c>
      <c r="I18">
        <v>39.757364810330728</v>
      </c>
      <c r="J18"/>
      <c r="K18"/>
      <c r="L18"/>
      <c r="M18"/>
      <c r="N18"/>
      <c r="O18"/>
      <c r="P18"/>
      <c r="Q18"/>
      <c r="R18"/>
      <c r="S18"/>
      <c r="T18" s="126"/>
    </row>
    <row r="19" s="78" customFormat="true" ht="15.75" x14ac:dyDescent="0.25">
      <c r="A19" s="125" t="s">
        <v>180</v>
      </c>
      <c r="B19">
        <v>2005</v>
      </c>
      <c r="C19" s="127" t="s">
        <v>7</v>
      </c>
      <c r="D19">
        <v>2988057</v>
      </c>
      <c r="E19"/>
      <c r="F19">
        <v>62.933817594835091</v>
      </c>
      <c r="G19"/>
      <c r="H19">
        <v>62.933817594835091</v>
      </c>
      <c r="I19">
        <v>37.066182405164909</v>
      </c>
      <c r="J19"/>
      <c r="K19"/>
      <c r="L19"/>
      <c r="M19"/>
      <c r="N19"/>
      <c r="O19"/>
      <c r="P19"/>
      <c r="Q19"/>
      <c r="R19"/>
      <c r="S19"/>
      <c r="T19" s="126"/>
    </row>
    <row r="20" s="78" customFormat="true" ht="15.75" x14ac:dyDescent="0.25">
      <c r="A20" s="125" t="s">
        <v>180</v>
      </c>
      <c r="B20">
        <v>2006</v>
      </c>
      <c r="C20" s="127" t="s">
        <v>7</v>
      </c>
      <c r="D20">
        <v>3000706</v>
      </c>
      <c r="E20"/>
      <c r="F20">
        <v>65.625000000000909</v>
      </c>
      <c r="G20"/>
      <c r="H20">
        <v>65.625000000000909</v>
      </c>
      <c r="I20">
        <v>34.374999999999091</v>
      </c>
      <c r="J20"/>
      <c r="K20"/>
      <c r="L20"/>
      <c r="M20"/>
      <c r="N20"/>
      <c r="O20"/>
      <c r="P20"/>
      <c r="Q20"/>
      <c r="R20"/>
      <c r="S20"/>
      <c r="T20" s="126"/>
    </row>
    <row r="21" s="78" customFormat="true" ht="15.75" x14ac:dyDescent="0.25">
      <c r="A21" s="125" t="s">
        <v>180</v>
      </c>
      <c r="B21">
        <v>2007</v>
      </c>
      <c r="C21" s="127" t="s">
        <v>7</v>
      </c>
      <c r="D21">
        <v>3011425</v>
      </c>
      <c r="E21"/>
      <c r="F21">
        <v>68.316182405165819</v>
      </c>
      <c r="G21"/>
      <c r="H21">
        <v>68.316182405165819</v>
      </c>
      <c r="I21">
        <v>31.683817594834181</v>
      </c>
      <c r="J21"/>
      <c r="K21"/>
      <c r="L21"/>
      <c r="M21"/>
      <c r="N21"/>
      <c r="O21"/>
      <c r="P21"/>
      <c r="Q21"/>
      <c r="R21"/>
      <c r="S21"/>
      <c r="T21" s="126"/>
    </row>
    <row r="22" s="78" customFormat="true" ht="15.75" x14ac:dyDescent="0.25">
      <c r="A22" s="125" t="s">
        <v>180</v>
      </c>
      <c r="B22">
        <v>2008</v>
      </c>
      <c r="C22" s="127" t="s">
        <v>7</v>
      </c>
      <c r="D22">
        <v>3026276</v>
      </c>
      <c r="E22"/>
      <c r="F22">
        <v>71.007364810331637</v>
      </c>
      <c r="G22"/>
      <c r="H22">
        <v>71.007364810331637</v>
      </c>
      <c r="I22">
        <v>28.992635189668363</v>
      </c>
      <c r="J22"/>
      <c r="K22"/>
      <c r="L22"/>
      <c r="M22"/>
      <c r="N22"/>
      <c r="O22"/>
      <c r="P22"/>
      <c r="Q22"/>
      <c r="R22"/>
      <c r="S22"/>
      <c r="T22" s="126"/>
    </row>
    <row r="23" s="78" customFormat="true" ht="15.75" x14ac:dyDescent="0.25">
      <c r="A23" s="125" t="s">
        <v>180</v>
      </c>
      <c r="B23">
        <v>2009</v>
      </c>
      <c r="C23" s="127" t="s">
        <v>7</v>
      </c>
      <c r="D23">
        <v>3043001</v>
      </c>
      <c r="E23"/>
      <c r="F23">
        <v>73.698547215497456</v>
      </c>
      <c r="G23"/>
      <c r="H23">
        <v>73.698547215497456</v>
      </c>
      <c r="I23">
        <v>26.301452784502544</v>
      </c>
      <c r="J23"/>
      <c r="K23"/>
      <c r="L23">
        <v>89.548022598870062</v>
      </c>
      <c r="M23"/>
      <c r="N23"/>
      <c r="O23"/>
      <c r="P23"/>
      <c r="Q23"/>
      <c r="R23"/>
      <c r="S23"/>
      <c r="T23" s="126"/>
    </row>
    <row r="24" s="78" customFormat="true" ht="15.75" x14ac:dyDescent="0.25">
      <c r="A24" s="125" t="s">
        <v>180</v>
      </c>
      <c r="B24">
        <v>2010</v>
      </c>
      <c r="C24" s="127" t="s">
        <v>7</v>
      </c>
      <c r="D24">
        <v>3055166</v>
      </c>
      <c r="E24"/>
      <c r="F24">
        <v>76.389729620662365</v>
      </c>
      <c r="G24"/>
      <c r="H24">
        <v>76.389729620662365</v>
      </c>
      <c r="I24">
        <v>23.610270379337635</v>
      </c>
      <c r="J24"/>
      <c r="K24"/>
      <c r="L24">
        <v>89.548022598870062</v>
      </c>
      <c r="M24"/>
      <c r="N24"/>
      <c r="O24"/>
      <c r="P24"/>
      <c r="Q24"/>
      <c r="R24"/>
      <c r="S24"/>
      <c r="T24" s="126"/>
    </row>
    <row r="25" s="78" customFormat="true" ht="15.75" x14ac:dyDescent="0.25">
      <c r="A25" s="125" t="s">
        <v>180</v>
      </c>
      <c r="B25">
        <v>2011</v>
      </c>
      <c r="C25" s="127" t="s">
        <v>7</v>
      </c>
      <c r="D25">
        <v>3066636</v>
      </c>
      <c r="E25"/>
      <c r="F25">
        <v>79.080912025828184</v>
      </c>
      <c r="G25"/>
      <c r="H25">
        <v>79.080912025828184</v>
      </c>
      <c r="I25">
        <v>20.919087974171816</v>
      </c>
      <c r="J25"/>
      <c r="K25"/>
      <c r="L25">
        <v>89.548022598870062</v>
      </c>
      <c r="M25"/>
      <c r="N25"/>
      <c r="O25"/>
      <c r="P25"/>
      <c r="Q25"/>
      <c r="R25"/>
      <c r="S25"/>
      <c r="T25" s="126"/>
    </row>
    <row r="26" s="78" customFormat="true" ht="15.75" x14ac:dyDescent="0.25">
      <c r="A26" s="125" t="s">
        <v>180</v>
      </c>
      <c r="B26">
        <v>2012</v>
      </c>
      <c r="C26" s="127" t="s">
        <v>7</v>
      </c>
      <c r="D26">
        <v>3073038</v>
      </c>
      <c r="E26"/>
      <c r="F26">
        <v>81.772094430993093</v>
      </c>
      <c r="G26"/>
      <c r="H26">
        <v>81.772094430993093</v>
      </c>
      <c r="I26">
        <v>18.227905569006907</v>
      </c>
      <c r="J26"/>
      <c r="K26"/>
      <c r="L26">
        <v>89.548022598870062</v>
      </c>
      <c r="M26"/>
      <c r="N26"/>
      <c r="O26"/>
      <c r="P26"/>
      <c r="Q26"/>
      <c r="R26"/>
      <c r="S26"/>
      <c r="T26" s="126"/>
    </row>
    <row r="27" s="78" customFormat="true" ht="15.75" x14ac:dyDescent="0.25">
      <c r="A27" s="125" t="s">
        <v>180</v>
      </c>
      <c r="B27">
        <v>2013</v>
      </c>
      <c r="C27" s="127" t="s">
        <v>7</v>
      </c>
      <c r="D27">
        <v>3079012</v>
      </c>
      <c r="E27"/>
      <c r="F27">
        <v>84.463276836158911</v>
      </c>
      <c r="G27"/>
      <c r="H27">
        <v>84.463276836158911</v>
      </c>
      <c r="I27">
        <v>15.536723163841089</v>
      </c>
      <c r="J27"/>
      <c r="K27"/>
      <c r="L27">
        <v>89.548022598870062</v>
      </c>
      <c r="M27"/>
      <c r="N27"/>
      <c r="O27"/>
      <c r="P27"/>
      <c r="Q27"/>
      <c r="R27"/>
      <c r="S27"/>
      <c r="T27" s="126"/>
    </row>
    <row r="28" s="78" customFormat="true" ht="15.75" x14ac:dyDescent="0.25">
      <c r="A28" s="125" t="s">
        <v>180</v>
      </c>
      <c r="B28">
        <v>2014</v>
      </c>
      <c r="C28" s="127" t="s">
        <v>7</v>
      </c>
      <c r="D28">
        <v>3085832</v>
      </c>
      <c r="E28"/>
      <c r="F28">
        <v>87.15445924132473</v>
      </c>
      <c r="G28"/>
      <c r="H28">
        <v>87.15445924132473</v>
      </c>
      <c r="I28">
        <v>12.84554075867527</v>
      </c>
      <c r="J28"/>
      <c r="K28"/>
      <c r="L28">
        <v>89.548022598870062</v>
      </c>
      <c r="M28"/>
      <c r="N28"/>
      <c r="O28"/>
      <c r="P28"/>
      <c r="Q28"/>
      <c r="R28"/>
      <c r="S28"/>
      <c r="T28" s="126"/>
    </row>
    <row r="29" s="78" customFormat="true" ht="15.75" x14ac:dyDescent="0.25">
      <c r="A29" s="125" t="s">
        <v>180</v>
      </c>
      <c r="B29">
        <v>2015</v>
      </c>
      <c r="C29" s="127" t="s">
        <v>7</v>
      </c>
      <c r="D29">
        <v>3096012</v>
      </c>
      <c r="E29"/>
      <c r="F29">
        <v>89.845641646489639</v>
      </c>
      <c r="G29"/>
      <c r="H29">
        <v>89.845641646489639</v>
      </c>
      <c r="I29">
        <v>10.154358353510361</v>
      </c>
      <c r="J29"/>
      <c r="K29"/>
      <c r="L29">
        <v>89.548022598870062</v>
      </c>
      <c r="M29"/>
      <c r="N29"/>
      <c r="O29"/>
      <c r="P29"/>
      <c r="Q29"/>
      <c r="R29"/>
      <c r="S29"/>
      <c r="T29" s="126"/>
    </row>
    <row r="30" s="78" customFormat="true" ht="15.75" x14ac:dyDescent="0.25">
      <c r="A30" s="125" t="s">
        <v>180</v>
      </c>
      <c r="B30">
        <v>2016</v>
      </c>
      <c r="C30" s="127" t="s">
        <v>7</v>
      </c>
      <c r="D30">
        <v>3106996</v>
      </c>
      <c r="E30"/>
      <c r="F30">
        <v>89.845641646489639</v>
      </c>
      <c r="G30"/>
      <c r="H30">
        <v>89.845641646489639</v>
      </c>
      <c r="I30">
        <v>10.154358353510361</v>
      </c>
      <c r="J30"/>
      <c r="K30"/>
      <c r="L30">
        <v>89.548022598870062</v>
      </c>
      <c r="M30"/>
      <c r="N30"/>
      <c r="O30"/>
      <c r="P30"/>
      <c r="Q30"/>
      <c r="R30"/>
      <c r="S30"/>
      <c r="T30" s="126"/>
    </row>
    <row r="31" s="78" customFormat="true" ht="15.75" x14ac:dyDescent="0.25">
      <c r="A31" s="125" t="s">
        <v>180</v>
      </c>
      <c r="B31">
        <v>2000</v>
      </c>
      <c r="C31" s="127" t="s">
        <v>1</v>
      </c>
      <c r="D31">
        <v>1802866.9589120485</v>
      </c>
      <c r="E31"/>
      <c r="F31">
        <v>75.653968253968287</v>
      </c>
      <c r="G31"/>
      <c r="H31">
        <v>75.653968253968287</v>
      </c>
      <c r="I31">
        <v>24.346031746031713</v>
      </c>
      <c r="J31"/>
      <c r="K31"/>
      <c r="L31"/>
      <c r="M31"/>
      <c r="N31"/>
      <c r="O31"/>
      <c r="P31"/>
      <c r="Q31"/>
      <c r="R31"/>
      <c r="S31"/>
      <c r="T31" s="126"/>
    </row>
    <row r="32" s="78" customFormat="true" ht="15.75" x14ac:dyDescent="0.25">
      <c r="A32" s="125" t="s">
        <v>180</v>
      </c>
      <c r="B32">
        <v>2001</v>
      </c>
      <c r="C32" s="127" t="s">
        <v>1</v>
      </c>
      <c r="D32">
        <v>1839713.9525531007</v>
      </c>
      <c r="E32"/>
      <c r="F32">
        <v>75.653968253968287</v>
      </c>
      <c r="G32"/>
      <c r="H32">
        <v>75.653968253968287</v>
      </c>
      <c r="I32">
        <v>24.346031746031713</v>
      </c>
      <c r="J32"/>
      <c r="K32"/>
      <c r="L32"/>
      <c r="M32"/>
      <c r="N32"/>
      <c r="O32"/>
      <c r="P32"/>
      <c r="Q32"/>
      <c r="R32"/>
      <c r="S32"/>
      <c r="T32" s="126"/>
    </row>
    <row r="33" s="78" customFormat="true" ht="15.75" x14ac:dyDescent="0.25">
      <c r="A33" s="125" t="s">
        <v>180</v>
      </c>
      <c r="B33">
        <v>2002</v>
      </c>
      <c r="C33" s="127" t="s">
        <v>1</v>
      </c>
      <c r="D33">
        <v>1873070.0549450684</v>
      </c>
      <c r="E33"/>
      <c r="F33">
        <v>75.653968253968287</v>
      </c>
      <c r="G33"/>
      <c r="H33">
        <v>75.653968253968287</v>
      </c>
      <c r="I33">
        <v>24.346031746031713</v>
      </c>
      <c r="J33"/>
      <c r="K33"/>
      <c r="L33"/>
      <c r="M33"/>
      <c r="N33"/>
      <c r="O33"/>
      <c r="P33"/>
      <c r="Q33"/>
      <c r="R33"/>
      <c r="S33"/>
      <c r="T33" s="126"/>
    </row>
    <row r="34" s="78" customFormat="true" ht="15.75" x14ac:dyDescent="0.25">
      <c r="A34" s="125" t="s">
        <v>180</v>
      </c>
      <c r="B34">
        <v>2003</v>
      </c>
      <c r="C34" s="127" t="s">
        <v>1</v>
      </c>
      <c r="D34">
        <v>1916385.8941917419</v>
      </c>
      <c r="E34"/>
      <c r="F34">
        <v>75.653968253968287</v>
      </c>
      <c r="G34"/>
      <c r="H34">
        <v>75.653968253968287</v>
      </c>
      <c r="I34">
        <v>24.346031746031713</v>
      </c>
      <c r="J34"/>
      <c r="K34"/>
      <c r="L34"/>
      <c r="M34"/>
      <c r="N34"/>
      <c r="O34"/>
      <c r="P34"/>
      <c r="Q34"/>
      <c r="R34"/>
      <c r="S34"/>
      <c r="T34" s="126"/>
    </row>
    <row r="35" s="78" customFormat="true" ht="15.75" x14ac:dyDescent="0.25">
      <c r="A35" s="125" t="s">
        <v>180</v>
      </c>
      <c r="B35">
        <v>2004</v>
      </c>
      <c r="C35" s="127" t="s">
        <v>1</v>
      </c>
      <c r="D35">
        <v>1963454.056928711</v>
      </c>
      <c r="E35"/>
      <c r="F35">
        <v>75.653968253968287</v>
      </c>
      <c r="G35"/>
      <c r="H35">
        <v>75.653968253968287</v>
      </c>
      <c r="I35">
        <v>24.346031746031713</v>
      </c>
      <c r="J35"/>
      <c r="K35"/>
      <c r="L35"/>
      <c r="M35"/>
      <c r="N35"/>
      <c r="O35"/>
      <c r="P35"/>
      <c r="Q35"/>
      <c r="R35"/>
      <c r="S35"/>
      <c r="T35" s="126"/>
    </row>
    <row r="36" s="78" customFormat="true" ht="15.75" x14ac:dyDescent="0.25">
      <c r="A36" s="125" t="s">
        <v>180</v>
      </c>
      <c r="B36">
        <v>2005</v>
      </c>
      <c r="C36" s="127" t="s">
        <v>1</v>
      </c>
      <c r="D36">
        <v>2012874.8980327607</v>
      </c>
      <c r="E36"/>
      <c r="F36">
        <v>76.92698412698428</v>
      </c>
      <c r="G36"/>
      <c r="H36">
        <v>76.92698412698428</v>
      </c>
      <c r="I36">
        <v>23.07301587301572</v>
      </c>
      <c r="J36"/>
      <c r="K36"/>
      <c r="L36"/>
      <c r="M36"/>
      <c r="N36"/>
      <c r="O36"/>
      <c r="P36"/>
      <c r="Q36"/>
      <c r="R36"/>
      <c r="S36"/>
      <c r="T36" s="126"/>
    </row>
    <row r="37" s="78" customFormat="true" ht="15.75" x14ac:dyDescent="0.25">
      <c r="A37" s="125" t="s">
        <v>180</v>
      </c>
      <c r="B37">
        <v>2006</v>
      </c>
      <c r="C37" s="127" t="s">
        <v>1</v>
      </c>
      <c r="D37">
        <v>2061635.1122445681</v>
      </c>
      <c r="E37"/>
      <c r="F37">
        <v>78.199999999999818</v>
      </c>
      <c r="G37"/>
      <c r="H37">
        <v>78.199999999999818</v>
      </c>
      <c r="I37">
        <v>21.800000000000182</v>
      </c>
      <c r="J37"/>
      <c r="K37"/>
      <c r="L37"/>
      <c r="M37"/>
      <c r="N37"/>
      <c r="O37"/>
      <c r="P37"/>
      <c r="Q37"/>
      <c r="R37"/>
      <c r="S37"/>
      <c r="T37" s="126"/>
    </row>
    <row r="38" s="78" customFormat="true" ht="15.75" x14ac:dyDescent="0.25">
      <c r="A38" s="125" t="s">
        <v>180</v>
      </c>
      <c r="B38">
        <v>2007</v>
      </c>
      <c r="C38" s="127" t="s">
        <v>1</v>
      </c>
      <c r="D38">
        <v>2108479.0633239746</v>
      </c>
      <c r="E38"/>
      <c r="F38">
        <v>79.473015873015811</v>
      </c>
      <c r="G38"/>
      <c r="H38">
        <v>79.473015873015811</v>
      </c>
      <c r="I38">
        <v>20.526984126984189</v>
      </c>
      <c r="J38"/>
      <c r="K38"/>
      <c r="L38"/>
      <c r="M38"/>
      <c r="N38"/>
      <c r="O38"/>
      <c r="P38"/>
      <c r="Q38"/>
      <c r="R38"/>
      <c r="S38"/>
      <c r="T38" s="126"/>
    </row>
    <row r="39" s="78" customFormat="true" ht="15.75" x14ac:dyDescent="0.25">
      <c r="A39" s="125" t="s">
        <v>180</v>
      </c>
      <c r="B39">
        <v>2008</v>
      </c>
      <c r="C39" s="127" t="s">
        <v>1</v>
      </c>
      <c r="D39">
        <v>2157643.91105957</v>
      </c>
      <c r="E39"/>
      <c r="F39">
        <v>80.746031746031804</v>
      </c>
      <c r="G39"/>
      <c r="H39">
        <v>80.746031746031804</v>
      </c>
      <c r="I39">
        <v>19.253968253968196</v>
      </c>
      <c r="J39"/>
      <c r="K39"/>
      <c r="L39"/>
      <c r="M39"/>
      <c r="N39"/>
      <c r="O39"/>
      <c r="P39"/>
      <c r="Q39"/>
      <c r="R39"/>
      <c r="S39"/>
      <c r="T39" s="126"/>
    </row>
    <row r="40" s="78" customFormat="true" ht="15.75" x14ac:dyDescent="0.25">
      <c r="A40" s="125" t="s">
        <v>180</v>
      </c>
      <c r="B40">
        <v>2009</v>
      </c>
      <c r="C40" s="127" t="s">
        <v>1</v>
      </c>
      <c r="D40">
        <v>2207422.9022286986</v>
      </c>
      <c r="E40"/>
      <c r="F40">
        <v>82.019047619047342</v>
      </c>
      <c r="G40"/>
      <c r="H40">
        <v>82.019047619047342</v>
      </c>
      <c r="I40">
        <v>17.980952380952658</v>
      </c>
      <c r="J40"/>
      <c r="K40"/>
      <c r="L40">
        <v>95.555555555555557</v>
      </c>
      <c r="M40"/>
      <c r="N40"/>
      <c r="O40"/>
      <c r="P40"/>
      <c r="Q40"/>
      <c r="R40"/>
      <c r="S40"/>
      <c r="T40" s="126"/>
    </row>
    <row r="41" s="78" customFormat="true" ht="15.75" x14ac:dyDescent="0.25">
      <c r="A41" s="125" t="s">
        <v>180</v>
      </c>
      <c r="B41">
        <v>2010</v>
      </c>
      <c r="C41" s="127" t="s">
        <v>1</v>
      </c>
      <c r="D41">
        <v>2253245.994754944</v>
      </c>
      <c r="E41"/>
      <c r="F41">
        <v>83.292063492063335</v>
      </c>
      <c r="G41"/>
      <c r="H41">
        <v>83.292063492063335</v>
      </c>
      <c r="I41">
        <v>16.707936507936665</v>
      </c>
      <c r="J41"/>
      <c r="K41"/>
      <c r="L41">
        <v>95.555555555555557</v>
      </c>
      <c r="M41"/>
      <c r="N41"/>
      <c r="O41"/>
      <c r="P41"/>
      <c r="Q41"/>
      <c r="R41"/>
      <c r="S41"/>
      <c r="T41" s="126"/>
    </row>
    <row r="42" s="78" customFormat="true" ht="15.75" x14ac:dyDescent="0.25">
      <c r="A42" s="125" t="s">
        <v>180</v>
      </c>
      <c r="B42">
        <v>2011</v>
      </c>
      <c r="C42" s="127" t="s">
        <v>1</v>
      </c>
      <c r="D42">
        <v>2297799.9486099244</v>
      </c>
      <c r="E42"/>
      <c r="F42">
        <v>84.565079365079328</v>
      </c>
      <c r="G42"/>
      <c r="H42">
        <v>84.565079365079328</v>
      </c>
      <c r="I42">
        <v>15.434920634920672</v>
      </c>
      <c r="J42"/>
      <c r="K42"/>
      <c r="L42">
        <v>95.555555555555557</v>
      </c>
      <c r="M42"/>
      <c r="N42"/>
      <c r="O42"/>
      <c r="P42"/>
      <c r="Q42"/>
      <c r="R42"/>
      <c r="S42"/>
      <c r="T42" s="126"/>
    </row>
    <row r="43" s="78" customFormat="true" ht="15.75" x14ac:dyDescent="0.25">
      <c r="A43" s="125" t="s">
        <v>180</v>
      </c>
      <c r="B43">
        <v>2012</v>
      </c>
      <c r="C43" s="127" t="s">
        <v>1</v>
      </c>
      <c r="D43">
        <v>2336708.1131977844</v>
      </c>
      <c r="E43"/>
      <c r="F43">
        <v>85.83809523809532</v>
      </c>
      <c r="G43"/>
      <c r="H43">
        <v>85.83809523809532</v>
      </c>
      <c r="I43">
        <v>14.16190476190468</v>
      </c>
      <c r="J43"/>
      <c r="K43"/>
      <c r="L43">
        <v>95.555555555555557</v>
      </c>
      <c r="M43"/>
      <c r="N43"/>
      <c r="O43"/>
      <c r="P43"/>
      <c r="Q43"/>
      <c r="R43"/>
      <c r="S43"/>
      <c r="T43" s="126"/>
    </row>
    <row r="44" s="78" customFormat="true" ht="15.75" x14ac:dyDescent="0.25">
      <c r="A44" s="125" t="s">
        <v>180</v>
      </c>
      <c r="B44">
        <v>2013</v>
      </c>
      <c r="C44" s="127" t="s">
        <v>1</v>
      </c>
      <c r="D44">
        <v>2373364.0523913573</v>
      </c>
      <c r="E44"/>
      <c r="F44">
        <v>87.111111111110858</v>
      </c>
      <c r="G44"/>
      <c r="H44">
        <v>87.111111111110858</v>
      </c>
      <c r="I44">
        <v>12.888888888889142</v>
      </c>
      <c r="J44"/>
      <c r="K44"/>
      <c r="L44">
        <v>95.555555555555557</v>
      </c>
      <c r="M44"/>
      <c r="N44"/>
      <c r="O44"/>
      <c r="P44"/>
      <c r="Q44"/>
      <c r="R44"/>
      <c r="S44"/>
      <c r="T44" s="126"/>
    </row>
    <row r="45" s="78" customFormat="true" ht="15.75" x14ac:dyDescent="0.25">
      <c r="A45" s="125" t="s">
        <v>180</v>
      </c>
      <c r="B45">
        <v>2014</v>
      </c>
      <c r="C45" s="127" t="s">
        <v>1</v>
      </c>
      <c r="D45">
        <v>2408830.9898010255</v>
      </c>
      <c r="E45"/>
      <c r="F45">
        <v>88.384126984126851</v>
      </c>
      <c r="G45"/>
      <c r="H45">
        <v>88.384126984126851</v>
      </c>
      <c r="I45">
        <v>11.615873015873149</v>
      </c>
      <c r="J45"/>
      <c r="K45"/>
      <c r="L45">
        <v>95.555555555555557</v>
      </c>
      <c r="M45"/>
      <c r="N45"/>
      <c r="O45"/>
      <c r="P45"/>
      <c r="Q45"/>
      <c r="R45"/>
      <c r="S45"/>
      <c r="T45" s="126"/>
    </row>
    <row r="46" s="78" customFormat="true" ht="15.75" x14ac:dyDescent="0.25">
      <c r="A46" s="125" t="s">
        <v>180</v>
      </c>
      <c r="B46">
        <v>2015</v>
      </c>
      <c r="C46" s="127" t="s">
        <v>1</v>
      </c>
      <c r="D46">
        <v>2445231.0901519773</v>
      </c>
      <c r="E46"/>
      <c r="F46">
        <v>89.657142857142844</v>
      </c>
      <c r="G46"/>
      <c r="H46">
        <v>89.657142857142844</v>
      </c>
      <c r="I46">
        <v>10.342857142857156</v>
      </c>
      <c r="J46"/>
      <c r="K46"/>
      <c r="L46">
        <v>95.555555555555557</v>
      </c>
      <c r="M46"/>
      <c r="N46"/>
      <c r="O46"/>
      <c r="P46"/>
      <c r="Q46"/>
      <c r="R46"/>
      <c r="S46"/>
      <c r="T46" s="126"/>
    </row>
    <row r="47" s="78" customFormat="true" ht="15.75" x14ac:dyDescent="0.25">
      <c r="A47" s="125" t="s">
        <v>180</v>
      </c>
      <c r="B47">
        <v>2016</v>
      </c>
      <c r="C47" s="127" t="s">
        <v>1</v>
      </c>
      <c r="D47">
        <v>2480657.0196011355</v>
      </c>
      <c r="E47"/>
      <c r="F47">
        <v>89.657142857142844</v>
      </c>
      <c r="G47"/>
      <c r="H47">
        <v>89.657142857142844</v>
      </c>
      <c r="I47">
        <v>10.342857142857156</v>
      </c>
      <c r="J47"/>
      <c r="K47"/>
      <c r="L47">
        <v>95.555555555555557</v>
      </c>
      <c r="M47"/>
      <c r="N47"/>
      <c r="O47"/>
      <c r="P47"/>
      <c r="Q47"/>
      <c r="R47"/>
      <c r="S47"/>
      <c r="T47" s="126"/>
    </row>
    <row r="48" s="78" customFormat="true" ht="15.75" x14ac:dyDescent="0.25">
      <c r="A48" s="125" t="s">
        <v>180</v>
      </c>
      <c r="B48">
        <v>2000</v>
      </c>
      <c r="C48" s="127" t="s">
        <v>2</v>
      </c>
      <c r="D48">
        <v>1116945.0410879517</v>
      </c>
      <c r="E48"/>
      <c r="F48">
        <v>41.472868217055293</v>
      </c>
      <c r="G48"/>
      <c r="H48">
        <v>41.472868217055293</v>
      </c>
      <c r="I48">
        <v>58.527131782944707</v>
      </c>
      <c r="J48"/>
      <c r="K48"/>
      <c r="L48"/>
      <c r="M48"/>
      <c r="N48"/>
      <c r="O48"/>
      <c r="P48"/>
      <c r="Q48"/>
      <c r="R48"/>
      <c r="S48"/>
      <c r="T48" s="126"/>
    </row>
    <row r="49" s="78" customFormat="true" ht="15.75" x14ac:dyDescent="0.25">
      <c r="A49" s="125" t="s">
        <v>180</v>
      </c>
      <c r="B49">
        <v>2001</v>
      </c>
      <c r="C49" s="127" t="s">
        <v>2</v>
      </c>
      <c r="D49">
        <v>1101194.0474468996</v>
      </c>
      <c r="E49"/>
      <c r="F49">
        <v>41.472868217055293</v>
      </c>
      <c r="G49"/>
      <c r="H49">
        <v>41.472868217055293</v>
      </c>
      <c r="I49">
        <v>58.527131782944707</v>
      </c>
      <c r="J49"/>
      <c r="K49"/>
      <c r="L49"/>
      <c r="M49"/>
      <c r="N49"/>
      <c r="O49"/>
      <c r="P49"/>
      <c r="Q49"/>
      <c r="R49"/>
      <c r="S49"/>
      <c r="T49" s="126"/>
    </row>
    <row r="50" s="78" customFormat="true" ht="15.75" x14ac:dyDescent="0.25">
      <c r="A50" s="125" t="s">
        <v>180</v>
      </c>
      <c r="B50">
        <v>2002</v>
      </c>
      <c r="C50" s="127" t="s">
        <v>2</v>
      </c>
      <c r="D50">
        <v>1083117.9450549318</v>
      </c>
      <c r="E50"/>
      <c r="F50">
        <v>41.472868217055293</v>
      </c>
      <c r="G50"/>
      <c r="H50">
        <v>41.472868217055293</v>
      </c>
      <c r="I50">
        <v>58.527131782944707</v>
      </c>
      <c r="J50"/>
      <c r="K50"/>
      <c r="L50"/>
      <c r="M50"/>
      <c r="N50"/>
      <c r="O50"/>
      <c r="P50"/>
      <c r="Q50"/>
      <c r="R50"/>
      <c r="S50"/>
      <c r="T50" s="126"/>
    </row>
    <row r="51" s="78" customFormat="true" ht="15.75" x14ac:dyDescent="0.25">
      <c r="A51" s="125" t="s">
        <v>180</v>
      </c>
      <c r="B51">
        <v>2003</v>
      </c>
      <c r="C51" s="127" t="s">
        <v>2</v>
      </c>
      <c r="D51">
        <v>1050340.1058082581</v>
      </c>
      <c r="E51"/>
      <c r="F51">
        <v>41.472868217055293</v>
      </c>
      <c r="G51"/>
      <c r="H51">
        <v>41.472868217055293</v>
      </c>
      <c r="I51">
        <v>58.527131782944707</v>
      </c>
      <c r="J51"/>
      <c r="K51"/>
      <c r="L51"/>
      <c r="M51"/>
      <c r="N51"/>
      <c r="O51"/>
      <c r="P51"/>
      <c r="Q51"/>
      <c r="R51"/>
      <c r="S51"/>
      <c r="T51" s="126"/>
    </row>
    <row r="52" s="78" customFormat="true" ht="15.75" x14ac:dyDescent="0.25">
      <c r="A52" s="125" t="s">
        <v>180</v>
      </c>
      <c r="B52">
        <v>2004</v>
      </c>
      <c r="C52" s="127" t="s">
        <v>2</v>
      </c>
      <c r="D52">
        <v>1011701.9430712891</v>
      </c>
      <c r="E52"/>
      <c r="F52">
        <v>41.472868217055293</v>
      </c>
      <c r="G52"/>
      <c r="H52">
        <v>41.472868217055293</v>
      </c>
      <c r="I52">
        <v>58.527131782944707</v>
      </c>
      <c r="J52"/>
      <c r="K52"/>
      <c r="L52"/>
      <c r="M52"/>
      <c r="N52"/>
      <c r="O52"/>
      <c r="P52"/>
      <c r="Q52"/>
      <c r="R52"/>
      <c r="S52"/>
      <c r="T52" s="126"/>
    </row>
    <row r="53" s="78" customFormat="true" ht="15.75" x14ac:dyDescent="0.25">
      <c r="A53" s="125" t="s">
        <v>180</v>
      </c>
      <c r="B53">
        <v>2005</v>
      </c>
      <c r="C53" s="127" t="s">
        <v>2</v>
      </c>
      <c r="D53">
        <v>975182.1019672394</v>
      </c>
      <c r="E53"/>
      <c r="F53">
        <v>45.736434108526737</v>
      </c>
      <c r="G53"/>
      <c r="H53">
        <v>45.736434108526737</v>
      </c>
      <c r="I53">
        <v>54.263565891473263</v>
      </c>
      <c r="J53"/>
      <c r="K53"/>
      <c r="L53"/>
      <c r="M53"/>
      <c r="N53"/>
      <c r="O53"/>
      <c r="P53"/>
      <c r="Q53"/>
      <c r="R53"/>
      <c r="S53"/>
      <c r="T53" s="126"/>
    </row>
    <row r="54" s="78" customFormat="true" ht="15.75" x14ac:dyDescent="0.25">
      <c r="A54" s="125" t="s">
        <v>180</v>
      </c>
      <c r="B54">
        <v>2006</v>
      </c>
      <c r="C54" s="127" t="s">
        <v>2</v>
      </c>
      <c r="D54">
        <v>939070.88775543217</v>
      </c>
      <c r="E54"/>
      <c r="F54">
        <v>50</v>
      </c>
      <c r="G54"/>
      <c r="H54">
        <v>50</v>
      </c>
      <c r="I54">
        <v>50</v>
      </c>
      <c r="J54"/>
      <c r="K54"/>
      <c r="L54"/>
      <c r="M54"/>
      <c r="N54"/>
      <c r="O54"/>
      <c r="P54"/>
      <c r="Q54"/>
      <c r="R54"/>
      <c r="S54"/>
      <c r="T54" s="126"/>
    </row>
    <row r="55" s="78" customFormat="true" ht="15.75" x14ac:dyDescent="0.25">
      <c r="A55" s="125" t="s">
        <v>180</v>
      </c>
      <c r="B55">
        <v>2007</v>
      </c>
      <c r="C55" s="127" t="s">
        <v>2</v>
      </c>
      <c r="D55">
        <v>902945.93667602539</v>
      </c>
      <c r="E55"/>
      <c r="F55">
        <v>54.263565891473263</v>
      </c>
      <c r="G55"/>
      <c r="H55">
        <v>54.263565891473263</v>
      </c>
      <c r="I55">
        <v>45.736434108526737</v>
      </c>
      <c r="J55"/>
      <c r="K55"/>
      <c r="L55"/>
      <c r="M55"/>
      <c r="N55"/>
      <c r="O55"/>
      <c r="P55"/>
      <c r="Q55"/>
      <c r="R55"/>
      <c r="S55"/>
      <c r="T55" s="126"/>
    </row>
    <row r="56" s="78" customFormat="true" ht="15.75" x14ac:dyDescent="0.25">
      <c r="A56" s="125" t="s">
        <v>180</v>
      </c>
      <c r="B56">
        <v>2008</v>
      </c>
      <c r="C56" s="127" t="s">
        <v>2</v>
      </c>
      <c r="D56">
        <v>868632.08894042962</v>
      </c>
      <c r="E56"/>
      <c r="F56">
        <v>58.527131782946526</v>
      </c>
      <c r="G56"/>
      <c r="H56">
        <v>58.527131782946526</v>
      </c>
      <c r="I56">
        <v>41.472868217053474</v>
      </c>
      <c r="J56"/>
      <c r="K56"/>
      <c r="L56"/>
      <c r="M56"/>
      <c r="N56"/>
      <c r="O56"/>
      <c r="P56"/>
      <c r="Q56"/>
      <c r="R56"/>
      <c r="S56"/>
      <c r="T56" s="126"/>
    </row>
    <row r="57" s="78" customFormat="true" ht="15.75" x14ac:dyDescent="0.25">
      <c r="A57" s="125" t="s">
        <v>180</v>
      </c>
      <c r="B57">
        <v>2009</v>
      </c>
      <c r="C57" s="127" t="s">
        <v>2</v>
      </c>
      <c r="D57">
        <v>835578.09777130128</v>
      </c>
      <c r="E57"/>
      <c r="F57">
        <v>62.79069767441797</v>
      </c>
      <c r="G57"/>
      <c r="H57">
        <v>62.79069767441797</v>
      </c>
      <c r="I57">
        <v>37.20930232558203</v>
      </c>
      <c r="J57"/>
      <c r="K57"/>
      <c r="L57">
        <v>79.069767441860463</v>
      </c>
      <c r="M57"/>
      <c r="N57"/>
      <c r="O57"/>
      <c r="P57"/>
      <c r="Q57"/>
      <c r="R57"/>
      <c r="S57"/>
      <c r="T57" s="126"/>
    </row>
    <row r="58" s="78" customFormat="true" ht="15.75" x14ac:dyDescent="0.25">
      <c r="A58" s="125" t="s">
        <v>180</v>
      </c>
      <c r="B58">
        <v>2010</v>
      </c>
      <c r="C58" s="127" t="s">
        <v>2</v>
      </c>
      <c r="D58">
        <v>801920.00524505612</v>
      </c>
      <c r="E58"/>
      <c r="F58">
        <v>67.054263565891233</v>
      </c>
      <c r="G58"/>
      <c r="H58">
        <v>67.054263565891233</v>
      </c>
      <c r="I58">
        <v>32.945736434108767</v>
      </c>
      <c r="J58"/>
      <c r="K58"/>
      <c r="L58">
        <v>79.069767441860463</v>
      </c>
      <c r="M58"/>
      <c r="N58"/>
      <c r="O58"/>
      <c r="P58"/>
      <c r="Q58"/>
      <c r="R58"/>
      <c r="S58"/>
      <c r="T58" s="126"/>
    </row>
    <row r="59" s="78" customFormat="true" ht="15.75" x14ac:dyDescent="0.25">
      <c r="A59" s="125" t="s">
        <v>180</v>
      </c>
      <c r="B59">
        <v>2011</v>
      </c>
      <c r="C59" s="127" t="s">
        <v>2</v>
      </c>
      <c r="D59">
        <v>768836.05139007571</v>
      </c>
      <c r="E59"/>
      <c r="F59">
        <v>71.317829457364496</v>
      </c>
      <c r="G59"/>
      <c r="H59">
        <v>71.317829457364496</v>
      </c>
      <c r="I59">
        <v>28.682170542635504</v>
      </c>
      <c r="J59"/>
      <c r="K59"/>
      <c r="L59">
        <v>79.069767441860463</v>
      </c>
      <c r="M59"/>
      <c r="N59"/>
      <c r="O59"/>
      <c r="P59"/>
      <c r="Q59"/>
      <c r="R59"/>
      <c r="S59"/>
      <c r="T59" s="126"/>
    </row>
    <row r="60" s="78" customFormat="true" ht="15.75" x14ac:dyDescent="0.25">
      <c r="A60" s="125" t="s">
        <v>180</v>
      </c>
      <c r="B60">
        <v>2012</v>
      </c>
      <c r="C60" s="127" t="s">
        <v>2</v>
      </c>
      <c r="D60">
        <v>736329.88680221559</v>
      </c>
      <c r="E60"/>
      <c r="F60">
        <v>75.581395348837759</v>
      </c>
      <c r="G60"/>
      <c r="H60">
        <v>75.581395348837759</v>
      </c>
      <c r="I60">
        <v>24.418604651162241</v>
      </c>
      <c r="J60"/>
      <c r="K60"/>
      <c r="L60">
        <v>79.069767441860463</v>
      </c>
      <c r="M60"/>
      <c r="N60"/>
      <c r="O60"/>
      <c r="P60"/>
      <c r="Q60"/>
      <c r="R60"/>
      <c r="S60"/>
      <c r="T60" s="126"/>
    </row>
    <row r="61" s="78" customFormat="true" ht="15.75" x14ac:dyDescent="0.25">
      <c r="A61" s="125" t="s">
        <v>180</v>
      </c>
      <c r="B61">
        <v>2013</v>
      </c>
      <c r="C61" s="127" t="s">
        <v>2</v>
      </c>
      <c r="D61">
        <v>705647.94760864263</v>
      </c>
      <c r="E61"/>
      <c r="F61">
        <v>79.844961240311022</v>
      </c>
      <c r="G61"/>
      <c r="H61">
        <v>79.844961240311022</v>
      </c>
      <c r="I61">
        <v>20.155038759688978</v>
      </c>
      <c r="J61"/>
      <c r="K61"/>
      <c r="L61">
        <v>79.069767441860463</v>
      </c>
      <c r="M61"/>
      <c r="N61"/>
      <c r="O61"/>
      <c r="P61"/>
      <c r="Q61"/>
      <c r="R61"/>
      <c r="S61"/>
      <c r="T61" s="126"/>
    </row>
    <row r="62" s="78" customFormat="true" ht="15.75" x14ac:dyDescent="0.25">
      <c r="A62" s="125" t="s">
        <v>180</v>
      </c>
      <c r="B62">
        <v>2014</v>
      </c>
      <c r="C62" s="127" t="s">
        <v>2</v>
      </c>
      <c r="D62">
        <v>677001.01019897463</v>
      </c>
      <c r="E62"/>
      <c r="F62">
        <v>84.108527131782466</v>
      </c>
      <c r="G62"/>
      <c r="H62">
        <v>84.108527131782466</v>
      </c>
      <c r="I62">
        <v>15.891472868217534</v>
      </c>
      <c r="J62"/>
      <c r="K62"/>
      <c r="L62">
        <v>79.069767441860463</v>
      </c>
      <c r="M62"/>
      <c r="N62"/>
      <c r="O62"/>
      <c r="P62"/>
      <c r="Q62"/>
      <c r="R62"/>
      <c r="S62"/>
      <c r="T62" s="126"/>
    </row>
    <row r="63" s="78" customFormat="true" ht="15.75" x14ac:dyDescent="0.25">
      <c r="A63" s="125" t="s">
        <v>180</v>
      </c>
      <c r="B63">
        <v>2015</v>
      </c>
      <c r="C63" s="127" t="s">
        <v>2</v>
      </c>
      <c r="D63">
        <v>650780.90984802239</v>
      </c>
      <c r="E63"/>
      <c r="F63">
        <v>88.372093023255729</v>
      </c>
      <c r="G63"/>
      <c r="H63">
        <v>88.372093023255729</v>
      </c>
      <c r="I63">
        <v>11.627906976744271</v>
      </c>
      <c r="J63"/>
      <c r="K63"/>
      <c r="L63">
        <v>79.069767441860463</v>
      </c>
      <c r="M63"/>
      <c r="N63"/>
      <c r="O63"/>
      <c r="P63"/>
      <c r="Q63"/>
      <c r="R63"/>
      <c r="S63"/>
      <c r="T63" s="126"/>
    </row>
    <row r="64" s="78" customFormat="true" ht="15.75" x14ac:dyDescent="0.25">
      <c r="A64" s="125" t="s">
        <v>180</v>
      </c>
      <c r="B64">
        <v>2016</v>
      </c>
      <c r="C64" s="127" t="s">
        <v>2</v>
      </c>
      <c r="D64">
        <v>626338.98039886472</v>
      </c>
      <c r="E64"/>
      <c r="F64">
        <v>88.372093023255729</v>
      </c>
      <c r="G64"/>
      <c r="H64">
        <v>88.372093023255729</v>
      </c>
      <c r="I64">
        <v>11.627906976744271</v>
      </c>
      <c r="J64"/>
      <c r="K64"/>
      <c r="L64">
        <v>79.069767441860463</v>
      </c>
      <c r="M64"/>
      <c r="N64"/>
      <c r="O64"/>
      <c r="P64"/>
      <c r="Q64"/>
      <c r="R64"/>
      <c r="S64"/>
      <c r="T64" s="126"/>
    </row>
    <row r="65" s="78" customFormat="true" ht="15.75" x14ac:dyDescent="0.25">
      <c r="A65" s="125" t="s">
        <v>180</v>
      </c>
      <c r="B65">
        <v>2000</v>
      </c>
      <c r="C65" s="127" t="s">
        <v>16</v>
      </c>
      <c r="D65">
        <v>618097</v>
      </c>
      <c r="E65"/>
      <c r="F65"/>
      <c r="G65"/>
      <c r="H65"/>
      <c r="I65"/>
      <c r="J65"/>
      <c r="K65"/>
      <c r="L65"/>
      <c r="M65"/>
      <c r="N65"/>
      <c r="O65"/>
      <c r="P65"/>
      <c r="Q65"/>
      <c r="R65"/>
      <c r="S65"/>
      <c r="T65" s="126"/>
    </row>
    <row r="66" s="78" customFormat="true" ht="15.75" x14ac:dyDescent="0.25">
      <c r="A66" s="125" t="s">
        <v>180</v>
      </c>
      <c r="B66">
        <v>2001</v>
      </c>
      <c r="C66" s="127" t="s">
        <v>16</v>
      </c>
      <c r="D66">
        <v>617932</v>
      </c>
      <c r="E66"/>
      <c r="F66"/>
      <c r="G66"/>
      <c r="H66"/>
      <c r="I66"/>
      <c r="J66"/>
      <c r="K66"/>
      <c r="L66"/>
      <c r="M66"/>
      <c r="N66"/>
      <c r="O66"/>
      <c r="P66"/>
      <c r="Q66"/>
      <c r="R66"/>
      <c r="S66"/>
      <c r="T66" s="126"/>
    </row>
    <row r="67" s="78" customFormat="true" ht="15.75" x14ac:dyDescent="0.25">
      <c r="A67" s="125" t="s">
        <v>180</v>
      </c>
      <c r="B67">
        <v>2002</v>
      </c>
      <c r="C67" s="127" t="s">
        <v>16</v>
      </c>
      <c r="D67">
        <v>615175</v>
      </c>
      <c r="E67"/>
      <c r="F67"/>
      <c r="G67"/>
      <c r="H67"/>
      <c r="I67"/>
      <c r="J67"/>
      <c r="K67"/>
      <c r="L67"/>
      <c r="M67"/>
      <c r="N67"/>
      <c r="O67"/>
      <c r="P67"/>
      <c r="Q67"/>
      <c r="R67"/>
      <c r="S67"/>
      <c r="T67" s="126"/>
    </row>
    <row r="68" s="78" customFormat="true" ht="15.75" x14ac:dyDescent="0.25">
      <c r="A68" s="125" t="s">
        <v>180</v>
      </c>
      <c r="B68">
        <v>2003</v>
      </c>
      <c r="C68" s="127" t="s">
        <v>16</v>
      </c>
      <c r="D68">
        <v>611477</v>
      </c>
      <c r="E68"/>
      <c r="F68"/>
      <c r="G68"/>
      <c r="H68"/>
      <c r="I68"/>
      <c r="J68"/>
      <c r="K68"/>
      <c r="L68"/>
      <c r="M68"/>
      <c r="N68"/>
      <c r="O68"/>
      <c r="P68"/>
      <c r="Q68"/>
      <c r="R68"/>
      <c r="S68"/>
      <c r="T68" s="126"/>
    </row>
    <row r="69" s="78" customFormat="true" ht="15.75" x14ac:dyDescent="0.25">
      <c r="A69" s="125" t="s">
        <v>180</v>
      </c>
      <c r="B69">
        <v>2004</v>
      </c>
      <c r="C69" s="127" t="s">
        <v>16</v>
      </c>
      <c r="D69">
        <v>608657</v>
      </c>
      <c r="E69"/>
      <c r="F69"/>
      <c r="G69"/>
      <c r="H69"/>
      <c r="I69"/>
      <c r="J69"/>
      <c r="K69"/>
      <c r="L69"/>
      <c r="M69"/>
      <c r="N69"/>
      <c r="O69"/>
      <c r="P69"/>
      <c r="Q69"/>
      <c r="R69"/>
      <c r="S69"/>
      <c r="T69" s="126"/>
    </row>
    <row r="70" s="78" customFormat="true" ht="15.75" x14ac:dyDescent="0.25">
      <c r="A70" s="125" t="s">
        <v>180</v>
      </c>
      <c r="B70">
        <v>2005</v>
      </c>
      <c r="C70" s="127" t="s">
        <v>16</v>
      </c>
      <c r="D70">
        <v>612036</v>
      </c>
      <c r="E70"/>
      <c r="F70"/>
      <c r="G70"/>
      <c r="H70"/>
      <c r="I70"/>
      <c r="J70"/>
      <c r="K70"/>
      <c r="L70"/>
      <c r="M70"/>
      <c r="N70"/>
      <c r="O70"/>
      <c r="P70"/>
      <c r="Q70"/>
      <c r="R70"/>
      <c r="S70"/>
      <c r="T70" s="126"/>
    </row>
    <row r="71" s="78" customFormat="true" ht="15.75" x14ac:dyDescent="0.25">
      <c r="A71" s="125" t="s">
        <v>180</v>
      </c>
      <c r="B71">
        <v>2006</v>
      </c>
      <c r="C71" s="127" t="s">
        <v>16</v>
      </c>
      <c r="D71">
        <v>615504</v>
      </c>
      <c r="E71"/>
      <c r="F71"/>
      <c r="G71"/>
      <c r="H71"/>
      <c r="I71"/>
      <c r="J71"/>
      <c r="K71"/>
      <c r="L71"/>
      <c r="M71"/>
      <c r="N71"/>
      <c r="O71"/>
      <c r="P71"/>
      <c r="Q71"/>
      <c r="R71"/>
      <c r="S71"/>
      <c r="T71" s="126"/>
    </row>
    <row r="72" s="78" customFormat="true" ht="15.75" x14ac:dyDescent="0.25">
      <c r="A72" s="125" t="s">
        <v>180</v>
      </c>
      <c r="B72">
        <v>2007</v>
      </c>
      <c r="C72" s="127" t="s">
        <v>16</v>
      </c>
      <c r="D72">
        <v>621695</v>
      </c>
      <c r="E72"/>
      <c r="F72"/>
      <c r="G72"/>
      <c r="H72"/>
      <c r="I72"/>
      <c r="J72"/>
      <c r="K72"/>
      <c r="L72"/>
      <c r="M72"/>
      <c r="N72"/>
      <c r="O72"/>
      <c r="P72"/>
      <c r="Q72"/>
      <c r="R72"/>
      <c r="S72"/>
      <c r="T72" s="126"/>
    </row>
    <row r="73" s="78" customFormat="true" ht="15.75" x14ac:dyDescent="0.25">
      <c r="A73" s="125" t="s">
        <v>180</v>
      </c>
      <c r="B73">
        <v>2008</v>
      </c>
      <c r="C73" s="127" t="s">
        <v>16</v>
      </c>
      <c r="D73">
        <v>629464</v>
      </c>
      <c r="E73"/>
      <c r="F73"/>
      <c r="G73"/>
      <c r="H73"/>
      <c r="I73"/>
      <c r="J73"/>
      <c r="K73"/>
      <c r="L73"/>
      <c r="M73"/>
      <c r="N73"/>
      <c r="O73"/>
      <c r="P73"/>
      <c r="Q73"/>
      <c r="R73"/>
      <c r="S73"/>
      <c r="T73" s="126"/>
    </row>
    <row r="74" s="78" customFormat="true" ht="15.75" x14ac:dyDescent="0.25">
      <c r="A74" s="125" t="s">
        <v>180</v>
      </c>
      <c r="B74">
        <v>2009</v>
      </c>
      <c r="C74" s="127" t="s">
        <v>16</v>
      </c>
      <c r="D74">
        <v>636927</v>
      </c>
      <c r="E74"/>
      <c r="F74"/>
      <c r="G74"/>
      <c r="H74"/>
      <c r="I74"/>
      <c r="J74"/>
      <c r="K74"/>
      <c r="L74"/>
      <c r="M74"/>
      <c r="N74"/>
      <c r="O74"/>
      <c r="P74"/>
      <c r="Q74"/>
      <c r="R74"/>
      <c r="S74"/>
      <c r="T74" s="126"/>
    </row>
    <row r="75" s="78" customFormat="true" ht="15.75" x14ac:dyDescent="0.25">
      <c r="A75" s="125" t="s">
        <v>180</v>
      </c>
      <c r="B75">
        <v>2010</v>
      </c>
      <c r="C75" s="127" t="s">
        <v>16</v>
      </c>
      <c r="D75">
        <v>638765</v>
      </c>
      <c r="E75"/>
      <c r="F75"/>
      <c r="G75"/>
      <c r="H75"/>
      <c r="I75"/>
      <c r="J75"/>
      <c r="K75"/>
      <c r="L75"/>
      <c r="M75"/>
      <c r="N75"/>
      <c r="O75"/>
      <c r="P75"/>
      <c r="Q75"/>
      <c r="R75"/>
      <c r="S75"/>
      <c r="T75" s="126"/>
    </row>
    <row r="76" s="78" customFormat="true" ht="15.75" x14ac:dyDescent="0.25">
      <c r="A76" s="125" t="s">
        <v>180</v>
      </c>
      <c r="B76">
        <v>2011</v>
      </c>
      <c r="C76" s="127" t="s">
        <v>16</v>
      </c>
      <c r="D76">
        <v>640371</v>
      </c>
      <c r="E76"/>
      <c r="F76"/>
      <c r="G76"/>
      <c r="H76"/>
      <c r="I76"/>
      <c r="J76"/>
      <c r="K76"/>
      <c r="L76"/>
      <c r="M76"/>
      <c r="N76"/>
      <c r="O76"/>
      <c r="P76"/>
      <c r="Q76"/>
      <c r="R76"/>
      <c r="S76"/>
      <c r="T76" s="126"/>
    </row>
    <row r="77" s="78" customFormat="true" ht="15.75" x14ac:dyDescent="0.25">
      <c r="A77" s="125" t="s">
        <v>180</v>
      </c>
      <c r="B77">
        <v>2012</v>
      </c>
      <c r="C77" s="127" t="s">
        <v>16</v>
      </c>
      <c r="D77">
        <v>640372</v>
      </c>
      <c r="E77"/>
      <c r="F77"/>
      <c r="G77"/>
      <c r="H77"/>
      <c r="I77"/>
      <c r="J77"/>
      <c r="K77"/>
      <c r="L77"/>
      <c r="M77"/>
      <c r="N77"/>
      <c r="O77"/>
      <c r="P77"/>
      <c r="Q77"/>
      <c r="R77"/>
      <c r="S77"/>
      <c r="T77" s="126"/>
    </row>
    <row r="78" s="78" customFormat="true" ht="15.75" x14ac:dyDescent="0.25">
      <c r="A78" s="125" t="s">
        <v>180</v>
      </c>
      <c r="B78">
        <v>2013</v>
      </c>
      <c r="C78" s="127" t="s">
        <v>16</v>
      </c>
      <c r="D78">
        <v>639315</v>
      </c>
      <c r="E78"/>
      <c r="F78"/>
      <c r="G78"/>
      <c r="H78"/>
      <c r="I78"/>
      <c r="J78"/>
      <c r="K78"/>
      <c r="L78"/>
      <c r="M78"/>
      <c r="N78"/>
      <c r="O78"/>
      <c r="P78"/>
      <c r="Q78"/>
      <c r="R78"/>
      <c r="S78"/>
      <c r="T78" s="126"/>
    </row>
    <row r="79" s="78" customFormat="true" ht="15.75" x14ac:dyDescent="0.25">
      <c r="A79" s="125" t="s">
        <v>180</v>
      </c>
      <c r="B79">
        <v>2014</v>
      </c>
      <c r="C79" s="127" t="s">
        <v>16</v>
      </c>
      <c r="D79">
        <v>637907</v>
      </c>
      <c r="E79"/>
      <c r="F79"/>
      <c r="G79"/>
      <c r="H79"/>
      <c r="I79"/>
      <c r="J79"/>
      <c r="K79"/>
      <c r="L79"/>
      <c r="M79"/>
      <c r="N79"/>
      <c r="O79"/>
      <c r="P79"/>
      <c r="Q79"/>
      <c r="R79"/>
      <c r="S79"/>
      <c r="T79" s="126"/>
    </row>
    <row r="80" s="78" customFormat="true" ht="15.75" x14ac:dyDescent="0.25">
      <c r="A80" s="125" t="s">
        <v>180</v>
      </c>
      <c r="B80">
        <v>2015</v>
      </c>
      <c r="C80" s="127" t="s">
        <v>16</v>
      </c>
      <c r="D80">
        <v>638572</v>
      </c>
      <c r="E80"/>
      <c r="F80"/>
      <c r="G80"/>
      <c r="H80"/>
      <c r="I80"/>
      <c r="J80"/>
      <c r="K80"/>
      <c r="L80"/>
      <c r="M80"/>
      <c r="N80"/>
      <c r="O80"/>
      <c r="P80"/>
      <c r="Q80"/>
      <c r="R80"/>
      <c r="S80"/>
      <c r="T80" s="126"/>
    </row>
    <row r="81" s="78" customFormat="true" ht="15.75" x14ac:dyDescent="0.25">
      <c r="A81" s="125" t="s">
        <v>180</v>
      </c>
      <c r="B81">
        <v>2016</v>
      </c>
      <c r="C81" s="127" t="s">
        <v>16</v>
      </c>
      <c r="D81">
        <v>638350</v>
      </c>
      <c r="E81"/>
      <c r="F81"/>
      <c r="G81"/>
      <c r="H81"/>
      <c r="I81"/>
      <c r="J81"/>
      <c r="K81"/>
      <c r="L81"/>
      <c r="M81"/>
      <c r="N81"/>
      <c r="O81"/>
      <c r="P81"/>
      <c r="Q81"/>
      <c r="R81"/>
      <c r="S81"/>
      <c r="T81" s="126"/>
    </row>
    <row r="82" s="78" customFormat="true" ht="15.75" x14ac:dyDescent="0.25">
      <c r="A82" s="125" t="s">
        <v>180</v>
      </c>
      <c r="B82">
        <v>2000</v>
      </c>
      <c r="C82" s="127" t="s">
        <v>17</v>
      </c>
      <c r="D82">
        <v>1194689</v>
      </c>
      <c r="E82"/>
      <c r="F82">
        <v>60.242635189669272</v>
      </c>
      <c r="G82"/>
      <c r="H82">
        <v>60.242635189669272</v>
      </c>
      <c r="I82">
        <v>39.757364810330728</v>
      </c>
      <c r="J82"/>
      <c r="K82"/>
      <c r="L82"/>
      <c r="M82"/>
      <c r="N82"/>
      <c r="O82"/>
      <c r="P82"/>
      <c r="Q82"/>
      <c r="R82"/>
      <c r="S82"/>
      <c r="T82" s="126"/>
    </row>
    <row r="83" s="78" customFormat="true" ht="15.75" x14ac:dyDescent="0.25">
      <c r="A83" s="125" t="s">
        <v>180</v>
      </c>
      <c r="B83">
        <v>2001</v>
      </c>
      <c r="C83" s="127" t="s">
        <v>17</v>
      </c>
      <c r="D83">
        <v>1205025</v>
      </c>
      <c r="E83"/>
      <c r="F83">
        <v>60.242635189669272</v>
      </c>
      <c r="G83"/>
      <c r="H83">
        <v>60.242635189669272</v>
      </c>
      <c r="I83">
        <v>39.757364810330728</v>
      </c>
      <c r="J83"/>
      <c r="K83"/>
      <c r="L83"/>
      <c r="M83"/>
      <c r="N83"/>
      <c r="O83"/>
      <c r="P83"/>
      <c r="Q83"/>
      <c r="R83"/>
      <c r="S83"/>
      <c r="T83" s="126"/>
    </row>
    <row r="84" s="78" customFormat="true" ht="15.75" x14ac:dyDescent="0.25">
      <c r="A84" s="125" t="s">
        <v>180</v>
      </c>
      <c r="B84">
        <v>2002</v>
      </c>
      <c r="C84" s="127" t="s">
        <v>17</v>
      </c>
      <c r="D84">
        <v>1213300</v>
      </c>
      <c r="E84"/>
      <c r="F84">
        <v>60.242635189669272</v>
      </c>
      <c r="G84"/>
      <c r="H84">
        <v>60.242635189669272</v>
      </c>
      <c r="I84">
        <v>39.757364810330728</v>
      </c>
      <c r="J84"/>
      <c r="K84"/>
      <c r="L84"/>
      <c r="M84"/>
      <c r="N84"/>
      <c r="O84"/>
      <c r="P84"/>
      <c r="Q84"/>
      <c r="R84"/>
      <c r="S84"/>
      <c r="T84" s="126"/>
    </row>
    <row r="85" s="78" customFormat="true" ht="15.75" x14ac:dyDescent="0.25">
      <c r="A85" s="125" t="s">
        <v>180</v>
      </c>
      <c r="B85">
        <v>2003</v>
      </c>
      <c r="C85" s="127" t="s">
        <v>17</v>
      </c>
      <c r="D85">
        <v>1217839</v>
      </c>
      <c r="E85"/>
      <c r="F85">
        <v>60.242635189669272</v>
      </c>
      <c r="G85"/>
      <c r="H85">
        <v>60.242635189669272</v>
      </c>
      <c r="I85">
        <v>39.757364810330728</v>
      </c>
      <c r="J85"/>
      <c r="K85"/>
      <c r="L85"/>
      <c r="M85"/>
      <c r="N85"/>
      <c r="O85"/>
      <c r="P85"/>
      <c r="Q85"/>
      <c r="R85"/>
      <c r="S85"/>
      <c r="T85" s="126"/>
    </row>
    <row r="86" s="78" customFormat="true" ht="15.75" x14ac:dyDescent="0.25">
      <c r="A86" s="125" t="s">
        <v>180</v>
      </c>
      <c r="B86">
        <v>2004</v>
      </c>
      <c r="C86" s="127" t="s">
        <v>17</v>
      </c>
      <c r="D86">
        <v>1218860</v>
      </c>
      <c r="E86"/>
      <c r="F86">
        <v>60.242635189669272</v>
      </c>
      <c r="G86"/>
      <c r="H86">
        <v>60.242635189669272</v>
      </c>
      <c r="I86">
        <v>39.757364810330728</v>
      </c>
      <c r="J86"/>
      <c r="K86"/>
      <c r="L86"/>
      <c r="M86"/>
      <c r="N86"/>
      <c r="O86"/>
      <c r="P86"/>
      <c r="Q86"/>
      <c r="R86"/>
      <c r="S86"/>
      <c r="T86" s="126"/>
    </row>
    <row r="87" s="78" customFormat="true" ht="15.75" x14ac:dyDescent="0.25">
      <c r="A87" s="125" t="s">
        <v>180</v>
      </c>
      <c r="B87">
        <v>2005</v>
      </c>
      <c r="C87" s="127" t="s">
        <v>17</v>
      </c>
      <c r="D87">
        <v>1217010</v>
      </c>
      <c r="E87"/>
      <c r="F87">
        <v>62.933817594835091</v>
      </c>
      <c r="G87"/>
      <c r="H87">
        <v>62.933817594835091</v>
      </c>
      <c r="I87">
        <v>37.066182405164909</v>
      </c>
      <c r="J87"/>
      <c r="K87"/>
      <c r="L87"/>
      <c r="M87"/>
      <c r="N87"/>
      <c r="O87"/>
      <c r="P87"/>
      <c r="Q87"/>
      <c r="R87"/>
      <c r="S87"/>
      <c r="T87" s="126"/>
    </row>
    <row r="88" s="78" customFormat="true" ht="15.75" x14ac:dyDescent="0.25">
      <c r="A88" s="125" t="s">
        <v>180</v>
      </c>
      <c r="B88">
        <v>2006</v>
      </c>
      <c r="C88" s="127" t="s">
        <v>17</v>
      </c>
      <c r="D88">
        <v>1213951</v>
      </c>
      <c r="E88"/>
      <c r="F88">
        <v>65.625000000000909</v>
      </c>
      <c r="G88"/>
      <c r="H88">
        <v>65.625000000000909</v>
      </c>
      <c r="I88">
        <v>34.374999999999091</v>
      </c>
      <c r="J88"/>
      <c r="K88"/>
      <c r="L88"/>
      <c r="M88"/>
      <c r="N88"/>
      <c r="O88"/>
      <c r="P88"/>
      <c r="Q88"/>
      <c r="R88"/>
      <c r="S88"/>
      <c r="T88" s="126"/>
    </row>
    <row r="89" s="78" customFormat="true" ht="15.75" x14ac:dyDescent="0.25">
      <c r="A89" s="125" t="s">
        <v>180</v>
      </c>
      <c r="B89">
        <v>2007</v>
      </c>
      <c r="C89" s="127" t="s">
        <v>17</v>
      </c>
      <c r="D89">
        <v>1210870</v>
      </c>
      <c r="E89"/>
      <c r="F89">
        <v>68.316182405165819</v>
      </c>
      <c r="G89"/>
      <c r="H89">
        <v>68.316182405165819</v>
      </c>
      <c r="I89">
        <v>31.683817594834181</v>
      </c>
      <c r="J89"/>
      <c r="K89"/>
      <c r="L89"/>
      <c r="M89"/>
      <c r="N89"/>
      <c r="O89"/>
      <c r="P89"/>
      <c r="Q89"/>
      <c r="R89"/>
      <c r="S89"/>
      <c r="T89" s="126"/>
    </row>
    <row r="90" s="78" customFormat="true" ht="15.75" x14ac:dyDescent="0.25">
      <c r="A90" s="125" t="s">
        <v>180</v>
      </c>
      <c r="B90">
        <v>2008</v>
      </c>
      <c r="C90" s="127" t="s">
        <v>17</v>
      </c>
      <c r="D90">
        <v>1211980</v>
      </c>
      <c r="E90"/>
      <c r="F90">
        <v>71.007364810331637</v>
      </c>
      <c r="G90"/>
      <c r="H90">
        <v>71.007364810331637</v>
      </c>
      <c r="I90">
        <v>28.992635189668363</v>
      </c>
      <c r="J90"/>
      <c r="K90"/>
      <c r="L90"/>
      <c r="M90"/>
      <c r="N90"/>
      <c r="O90"/>
      <c r="P90"/>
      <c r="Q90"/>
      <c r="R90"/>
      <c r="S90"/>
      <c r="T90" s="126"/>
    </row>
    <row r="91" s="78" customFormat="true" ht="15.75" x14ac:dyDescent="0.25">
      <c r="A91" s="125" t="s">
        <v>180</v>
      </c>
      <c r="B91">
        <v>2009</v>
      </c>
      <c r="C91" s="127" t="s">
        <v>17</v>
      </c>
      <c r="D91">
        <v>1217296</v>
      </c>
      <c r="E91"/>
      <c r="F91">
        <v>73.698547215497456</v>
      </c>
      <c r="G91"/>
      <c r="H91">
        <v>73.698547215497456</v>
      </c>
      <c r="I91">
        <v>26.301452784502544</v>
      </c>
      <c r="J91"/>
      <c r="K91"/>
      <c r="L91">
        <v>89.548022598870062</v>
      </c>
      <c r="M91"/>
      <c r="N91"/>
      <c r="O91"/>
      <c r="P91"/>
      <c r="Q91"/>
      <c r="R91"/>
      <c r="S91"/>
      <c r="T91" s="126"/>
    </row>
    <row r="92" s="78" customFormat="true" ht="15.75" x14ac:dyDescent="0.25">
      <c r="A92" s="125" t="s">
        <v>180</v>
      </c>
      <c r="B92">
        <v>2010</v>
      </c>
      <c r="C92" s="127" t="s">
        <v>17</v>
      </c>
      <c r="D92">
        <v>1226478</v>
      </c>
      <c r="E92"/>
      <c r="F92">
        <v>76.389729620662365</v>
      </c>
      <c r="G92"/>
      <c r="H92">
        <v>76.389729620662365</v>
      </c>
      <c r="I92">
        <v>23.610270379337635</v>
      </c>
      <c r="J92"/>
      <c r="K92"/>
      <c r="L92">
        <v>89.548022598870062</v>
      </c>
      <c r="M92"/>
      <c r="N92"/>
      <c r="O92"/>
      <c r="P92"/>
      <c r="Q92"/>
      <c r="R92"/>
      <c r="S92"/>
      <c r="T92" s="126"/>
    </row>
    <row r="93" s="78" customFormat="true" ht="15.75" x14ac:dyDescent="0.25">
      <c r="A93" s="125" t="s">
        <v>180</v>
      </c>
      <c r="B93">
        <v>2011</v>
      </c>
      <c r="C93" s="127" t="s">
        <v>17</v>
      </c>
      <c r="D93">
        <v>1237958</v>
      </c>
      <c r="E93"/>
      <c r="F93">
        <v>79.080912025828184</v>
      </c>
      <c r="G93"/>
      <c r="H93">
        <v>79.080912025828184</v>
      </c>
      <c r="I93">
        <v>20.919087974171816</v>
      </c>
      <c r="J93"/>
      <c r="K93"/>
      <c r="L93">
        <v>89.548022598870062</v>
      </c>
      <c r="M93"/>
      <c r="N93"/>
      <c r="O93"/>
      <c r="P93"/>
      <c r="Q93"/>
      <c r="R93"/>
      <c r="S93"/>
      <c r="T93" s="126"/>
    </row>
    <row r="94" s="78" customFormat="true" ht="15.75" x14ac:dyDescent="0.25">
      <c r="A94" s="125" t="s">
        <v>180</v>
      </c>
      <c r="B94">
        <v>2012</v>
      </c>
      <c r="C94" s="127" t="s">
        <v>17</v>
      </c>
      <c r="D94">
        <v>1247149</v>
      </c>
      <c r="E94"/>
      <c r="F94">
        <v>81.772094430993093</v>
      </c>
      <c r="G94"/>
      <c r="H94">
        <v>81.772094430993093</v>
      </c>
      <c r="I94">
        <v>18.227905569006907</v>
      </c>
      <c r="J94"/>
      <c r="K94"/>
      <c r="L94">
        <v>89.548022598870062</v>
      </c>
      <c r="M94"/>
      <c r="N94"/>
      <c r="O94"/>
      <c r="P94"/>
      <c r="Q94"/>
      <c r="R94"/>
      <c r="S94"/>
      <c r="T94" s="126"/>
    </row>
    <row r="95" s="78" customFormat="true" ht="15.75" x14ac:dyDescent="0.25">
      <c r="A95" s="125" t="s">
        <v>180</v>
      </c>
      <c r="B95">
        <v>2013</v>
      </c>
      <c r="C95" s="127" t="s">
        <v>17</v>
      </c>
      <c r="D95">
        <v>1254403</v>
      </c>
      <c r="E95"/>
      <c r="F95">
        <v>84.463276836158911</v>
      </c>
      <c r="G95"/>
      <c r="H95">
        <v>84.463276836158911</v>
      </c>
      <c r="I95">
        <v>15.536723163841089</v>
      </c>
      <c r="J95"/>
      <c r="K95"/>
      <c r="L95">
        <v>89.548022598870062</v>
      </c>
      <c r="M95"/>
      <c r="N95"/>
      <c r="O95"/>
      <c r="P95"/>
      <c r="Q95"/>
      <c r="R95"/>
      <c r="S95"/>
      <c r="T95" s="126"/>
    </row>
    <row r="96" s="78" customFormat="true" ht="15.75" x14ac:dyDescent="0.25">
      <c r="A96" s="125" t="s">
        <v>180</v>
      </c>
      <c r="B96">
        <v>2014</v>
      </c>
      <c r="C96" s="127" t="s">
        <v>17</v>
      </c>
      <c r="D96">
        <v>1259685</v>
      </c>
      <c r="E96"/>
      <c r="F96">
        <v>87.15445924132473</v>
      </c>
      <c r="G96"/>
      <c r="H96">
        <v>87.15445924132473</v>
      </c>
      <c r="I96">
        <v>12.84554075867527</v>
      </c>
      <c r="J96"/>
      <c r="K96"/>
      <c r="L96">
        <v>89.548022598870062</v>
      </c>
      <c r="M96"/>
      <c r="N96"/>
      <c r="O96"/>
      <c r="P96"/>
      <c r="Q96"/>
      <c r="R96"/>
      <c r="S96"/>
      <c r="T96" s="126"/>
    </row>
    <row r="97" s="78" customFormat="true" ht="15.75" x14ac:dyDescent="0.25">
      <c r="A97" s="125" t="s">
        <v>180</v>
      </c>
      <c r="B97">
        <v>2015</v>
      </c>
      <c r="C97" s="127" t="s">
        <v>17</v>
      </c>
      <c r="D97">
        <v>1263039</v>
      </c>
      <c r="E97"/>
      <c r="F97">
        <v>89.845641646489639</v>
      </c>
      <c r="G97"/>
      <c r="H97">
        <v>89.845641646489639</v>
      </c>
      <c r="I97">
        <v>10.154358353510361</v>
      </c>
      <c r="J97"/>
      <c r="K97"/>
      <c r="L97">
        <v>89.548022598870062</v>
      </c>
      <c r="M97"/>
      <c r="N97"/>
      <c r="O97"/>
      <c r="P97"/>
      <c r="Q97"/>
      <c r="R97"/>
      <c r="S97"/>
      <c r="T97" s="126"/>
    </row>
    <row r="98" s="78" customFormat="true" ht="15.75" x14ac:dyDescent="0.25">
      <c r="A98" s="125" t="s">
        <v>180</v>
      </c>
      <c r="B98">
        <v>2016</v>
      </c>
      <c r="C98" s="127" t="s">
        <v>17</v>
      </c>
      <c r="D98">
        <v>1264933</v>
      </c>
      <c r="E98"/>
      <c r="F98">
        <v>89.845641646489639</v>
      </c>
      <c r="G98"/>
      <c r="H98">
        <v>89.845641646489639</v>
      </c>
      <c r="I98">
        <v>10.154358353510361</v>
      </c>
      <c r="J98"/>
      <c r="K98"/>
      <c r="L98">
        <v>89.548022598870062</v>
      </c>
      <c r="M98"/>
      <c r="N98"/>
      <c r="O98"/>
      <c r="P98"/>
      <c r="Q98"/>
      <c r="R98"/>
      <c r="S98"/>
      <c r="T98" s="126"/>
    </row>
    <row r="99" s="78" customFormat="true" ht="15.75" x14ac:dyDescent="0.25">
      <c r="A99" s="125" t="s">
        <v>180</v>
      </c>
      <c r="B99">
        <v>2000</v>
      </c>
      <c r="C99" s="127" t="s">
        <v>18</v>
      </c>
      <c r="D99">
        <v>1107026</v>
      </c>
      <c r="E99"/>
      <c r="F99"/>
      <c r="G99"/>
      <c r="H99"/>
      <c r="I99"/>
      <c r="J99"/>
      <c r="K99"/>
      <c r="L99"/>
      <c r="M99"/>
      <c r="N99"/>
      <c r="O99"/>
      <c r="P99"/>
      <c r="Q99"/>
      <c r="R99"/>
      <c r="S99"/>
      <c r="T99" s="126"/>
    </row>
    <row r="100" s="78" customFormat="true" ht="15.75" x14ac:dyDescent="0.25">
      <c r="A100" s="125" t="s">
        <v>180</v>
      </c>
      <c r="B100">
        <v>2001</v>
      </c>
      <c r="C100" s="127" t="s">
        <v>18</v>
      </c>
      <c r="D100">
        <v>1117951</v>
      </c>
      <c r="E100"/>
      <c r="F100"/>
      <c r="G100"/>
      <c r="H100"/>
      <c r="I100"/>
      <c r="J100"/>
      <c r="K100"/>
      <c r="L100"/>
      <c r="M100"/>
      <c r="N100"/>
      <c r="O100"/>
      <c r="P100"/>
      <c r="Q100"/>
      <c r="R100"/>
      <c r="S100"/>
      <c r="T100" s="126"/>
    </row>
    <row r="101" s="78" customFormat="true" ht="15.75" x14ac:dyDescent="0.25">
      <c r="A101" s="125" t="s">
        <v>180</v>
      </c>
      <c r="B101">
        <v>2002</v>
      </c>
      <c r="C101" s="127" t="s">
        <v>18</v>
      </c>
      <c r="D101">
        <v>1127713</v>
      </c>
      <c r="E101"/>
      <c r="F101"/>
      <c r="G101"/>
      <c r="H101"/>
      <c r="I101"/>
      <c r="J101"/>
      <c r="K101"/>
      <c r="L101"/>
      <c r="M101"/>
      <c r="N101"/>
      <c r="O101"/>
      <c r="P101"/>
      <c r="Q101"/>
      <c r="R101"/>
      <c r="S101"/>
      <c r="T101" s="126"/>
    </row>
    <row r="102" s="78" customFormat="true" ht="15.75" x14ac:dyDescent="0.25">
      <c r="A102" s="125" t="s">
        <v>180</v>
      </c>
      <c r="B102">
        <v>2003</v>
      </c>
      <c r="C102" s="127" t="s">
        <v>18</v>
      </c>
      <c r="D102">
        <v>1137410</v>
      </c>
      <c r="E102"/>
      <c r="F102"/>
      <c r="G102"/>
      <c r="H102"/>
      <c r="I102"/>
      <c r="J102"/>
      <c r="K102"/>
      <c r="L102"/>
      <c r="M102"/>
      <c r="N102"/>
      <c r="O102"/>
      <c r="P102"/>
      <c r="Q102"/>
      <c r="R102"/>
      <c r="S102"/>
      <c r="T102" s="126"/>
    </row>
    <row r="103" s="78" customFormat="true" ht="15.75" x14ac:dyDescent="0.25">
      <c r="A103" s="125" t="s">
        <v>180</v>
      </c>
      <c r="B103">
        <v>2004</v>
      </c>
      <c r="C103" s="127" t="s">
        <v>18</v>
      </c>
      <c r="D103">
        <v>1147639</v>
      </c>
      <c r="E103"/>
      <c r="F103"/>
      <c r="G103"/>
      <c r="H103"/>
      <c r="I103"/>
      <c r="J103"/>
      <c r="K103"/>
      <c r="L103"/>
      <c r="M103"/>
      <c r="N103"/>
      <c r="O103"/>
      <c r="P103"/>
      <c r="Q103"/>
      <c r="R103"/>
      <c r="S103"/>
      <c r="T103" s="126"/>
    </row>
    <row r="104" s="78" customFormat="true" ht="15.75" x14ac:dyDescent="0.25">
      <c r="A104" s="125" t="s">
        <v>180</v>
      </c>
      <c r="B104">
        <v>2005</v>
      </c>
      <c r="C104" s="127" t="s">
        <v>18</v>
      </c>
      <c r="D104">
        <v>1159011</v>
      </c>
      <c r="E104"/>
      <c r="F104"/>
      <c r="G104"/>
      <c r="H104"/>
      <c r="I104"/>
      <c r="J104"/>
      <c r="K104"/>
      <c r="L104"/>
      <c r="M104"/>
      <c r="N104"/>
      <c r="O104"/>
      <c r="P104"/>
      <c r="Q104"/>
      <c r="R104"/>
      <c r="S104"/>
      <c r="T104" s="126"/>
    </row>
    <row r="105" s="78" customFormat="true" ht="15.75" x14ac:dyDescent="0.25">
      <c r="A105" s="125" t="s">
        <v>180</v>
      </c>
      <c r="B105">
        <v>2006</v>
      </c>
      <c r="C105" s="127" t="s">
        <v>18</v>
      </c>
      <c r="D105">
        <v>1171251</v>
      </c>
      <c r="E105"/>
      <c r="F105"/>
      <c r="G105"/>
      <c r="H105"/>
      <c r="I105"/>
      <c r="J105"/>
      <c r="K105"/>
      <c r="L105"/>
      <c r="M105"/>
      <c r="N105"/>
      <c r="O105"/>
      <c r="P105"/>
      <c r="Q105"/>
      <c r="R105"/>
      <c r="S105"/>
      <c r="T105" s="126"/>
    </row>
    <row r="106" s="78" customFormat="true" ht="15.75" x14ac:dyDescent="0.25">
      <c r="A106" s="125" t="s">
        <v>180</v>
      </c>
      <c r="B106">
        <v>2007</v>
      </c>
      <c r="C106" s="127" t="s">
        <v>18</v>
      </c>
      <c r="D106">
        <v>1178860</v>
      </c>
      <c r="E106"/>
      <c r="F106"/>
      <c r="G106"/>
      <c r="H106"/>
      <c r="I106"/>
      <c r="J106"/>
      <c r="K106"/>
      <c r="L106"/>
      <c r="M106"/>
      <c r="N106"/>
      <c r="O106"/>
      <c r="P106"/>
      <c r="Q106"/>
      <c r="R106"/>
      <c r="S106"/>
      <c r="T106" s="126"/>
    </row>
    <row r="107" s="78" customFormat="true" ht="15.75" x14ac:dyDescent="0.25">
      <c r="A107" s="125" t="s">
        <v>180</v>
      </c>
      <c r="B107">
        <v>2008</v>
      </c>
      <c r="C107" s="127" t="s">
        <v>18</v>
      </c>
      <c r="D107">
        <v>1184832</v>
      </c>
      <c r="E107"/>
      <c r="F107"/>
      <c r="G107"/>
      <c r="H107"/>
      <c r="I107"/>
      <c r="J107"/>
      <c r="K107"/>
      <c r="L107"/>
      <c r="M107"/>
      <c r="N107"/>
      <c r="O107"/>
      <c r="P107"/>
      <c r="Q107"/>
      <c r="R107"/>
      <c r="S107"/>
      <c r="T107" s="126"/>
    </row>
    <row r="108" s="78" customFormat="true" ht="15.75" x14ac:dyDescent="0.25">
      <c r="A108" s="125" t="s">
        <v>180</v>
      </c>
      <c r="B108">
        <v>2009</v>
      </c>
      <c r="C108" s="127" t="s">
        <v>18</v>
      </c>
      <c r="D108">
        <v>1188778</v>
      </c>
      <c r="E108"/>
      <c r="F108"/>
      <c r="G108"/>
      <c r="H108"/>
      <c r="I108"/>
      <c r="J108"/>
      <c r="K108"/>
      <c r="L108"/>
      <c r="M108"/>
      <c r="N108"/>
      <c r="O108"/>
      <c r="P108"/>
      <c r="Q108"/>
      <c r="R108"/>
      <c r="S108"/>
      <c r="T108" s="126"/>
    </row>
    <row r="109" s="78" customFormat="true" ht="15.75" x14ac:dyDescent="0.25">
      <c r="A109" s="125" t="s">
        <v>180</v>
      </c>
      <c r="B109">
        <v>2010</v>
      </c>
      <c r="C109" s="127" t="s">
        <v>18</v>
      </c>
      <c r="D109">
        <v>1189923</v>
      </c>
      <c r="E109"/>
      <c r="F109"/>
      <c r="G109"/>
      <c r="H109"/>
      <c r="I109"/>
      <c r="J109"/>
      <c r="K109"/>
      <c r="L109"/>
      <c r="M109"/>
      <c r="N109"/>
      <c r="O109"/>
      <c r="P109"/>
      <c r="Q109"/>
      <c r="R109"/>
      <c r="S109"/>
      <c r="T109" s="126"/>
    </row>
    <row r="110" s="78" customFormat="true" ht="15.75" x14ac:dyDescent="0.25">
      <c r="A110" s="125" t="s">
        <v>180</v>
      </c>
      <c r="B110">
        <v>2011</v>
      </c>
      <c r="C110" s="77" t="s">
        <v>18</v>
      </c>
      <c r="D110">
        <v>1188307</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1185517</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1185294</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1188240</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1194401</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1203713</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9" t="s">
        <v>25</v>
      </c>
      <c r="E4" s="420" t="s">
        <v>19</v>
      </c>
      <c r="F4" s="421" t="s">
        <v>214</v>
      </c>
      <c r="G4" s="419" t="s">
        <v>25</v>
      </c>
      <c r="H4" s="420" t="s">
        <v>19</v>
      </c>
      <c r="I4" s="421" t="s">
        <v>214</v>
      </c>
      <c r="J4" s="419" t="s">
        <v>25</v>
      </c>
      <c r="K4" s="420" t="s">
        <v>19</v>
      </c>
      <c r="L4" s="421" t="s">
        <v>214</v>
      </c>
      <c r="M4" s="419" t="s">
        <v>25</v>
      </c>
      <c r="N4" s="420" t="s">
        <v>19</v>
      </c>
      <c r="O4" s="421" t="s">
        <v>214</v>
      </c>
      <c r="P4" s="419" t="s">
        <v>25</v>
      </c>
      <c r="Q4" s="420" t="s">
        <v>19</v>
      </c>
      <c r="R4" s="421" t="s">
        <v>214</v>
      </c>
      <c r="S4" s="419" t="s">
        <v>25</v>
      </c>
      <c r="T4" s="420" t="s">
        <v>19</v>
      </c>
      <c r="U4" s="422" t="s">
        <v>214</v>
      </c>
      <c r="V4" s="423" t="s">
        <v>25</v>
      </c>
      <c r="W4" s="424" t="s">
        <v>19</v>
      </c>
      <c r="X4" s="425" t="s">
        <v>21</v>
      </c>
      <c r="Y4" s="425" t="s">
        <v>30</v>
      </c>
      <c r="Z4" s="426" t="s">
        <v>215</v>
      </c>
      <c r="AA4" s="423" t="s">
        <v>25</v>
      </c>
      <c r="AB4" s="424" t="s">
        <v>19</v>
      </c>
      <c r="AC4" s="425" t="s">
        <v>21</v>
      </c>
      <c r="AD4" s="425" t="s">
        <v>30</v>
      </c>
      <c r="AE4" s="426" t="s">
        <v>215</v>
      </c>
      <c r="AF4" s="423" t="s">
        <v>25</v>
      </c>
      <c r="AG4" s="424" t="s">
        <v>19</v>
      </c>
      <c r="AH4" s="425" t="s">
        <v>21</v>
      </c>
      <c r="AI4" s="425" t="s">
        <v>30</v>
      </c>
      <c r="AJ4" s="426" t="s">
        <v>215</v>
      </c>
      <c r="AK4" s="423" t="s">
        <v>25</v>
      </c>
      <c r="AL4" s="424" t="s">
        <v>19</v>
      </c>
      <c r="AM4" s="425" t="s">
        <v>21</v>
      </c>
      <c r="AN4" s="425" t="s">
        <v>30</v>
      </c>
      <c r="AO4" s="426" t="s">
        <v>215</v>
      </c>
      <c r="AP4" s="423" t="s">
        <v>25</v>
      </c>
      <c r="AQ4" s="424" t="s">
        <v>19</v>
      </c>
      <c r="AR4" s="425" t="s">
        <v>21</v>
      </c>
      <c r="AS4" s="425" t="s">
        <v>30</v>
      </c>
      <c r="AT4" s="426" t="s">
        <v>215</v>
      </c>
      <c r="AU4" s="423" t="s">
        <v>25</v>
      </c>
      <c r="AV4" s="424" t="s">
        <v>19</v>
      </c>
      <c r="AW4" s="425" t="s">
        <v>21</v>
      </c>
      <c r="AX4" s="425" t="s">
        <v>30</v>
      </c>
      <c r="AY4" s="427" t="s">
        <v>215</v>
      </c>
      <c r="AZ4" s="428" t="s">
        <v>144</v>
      </c>
      <c r="BA4" s="429" t="s">
        <v>143</v>
      </c>
      <c r="BB4" s="430" t="s">
        <v>216</v>
      </c>
      <c r="BC4" s="428" t="s">
        <v>144</v>
      </c>
      <c r="BD4" s="429" t="s">
        <v>143</v>
      </c>
      <c r="BE4" s="430" t="s">
        <v>216</v>
      </c>
      <c r="BF4" s="428" t="s">
        <v>144</v>
      </c>
      <c r="BG4" s="429" t="s">
        <v>143</v>
      </c>
      <c r="BH4" s="430" t="s">
        <v>216</v>
      </c>
      <c r="BI4" s="428" t="s">
        <v>144</v>
      </c>
      <c r="BJ4" s="429" t="s">
        <v>143</v>
      </c>
      <c r="BK4" s="430" t="s">
        <v>216</v>
      </c>
      <c r="BL4" s="428" t="s">
        <v>144</v>
      </c>
      <c r="BM4" s="429" t="s">
        <v>143</v>
      </c>
      <c r="BN4" s="430" t="s">
        <v>216</v>
      </c>
      <c r="BO4" s="428" t="s">
        <v>144</v>
      </c>
      <c r="BP4" s="429" t="s">
        <v>143</v>
      </c>
      <c r="BQ4" s="430"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65.625</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78.2</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50</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65.625</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[53]</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str">
        <f>+IF(AND(ISNUMBER('Sanitation Data'!D7),CQ6="Yes"),'Sanitation Data'!D7,IF(AND(ISNUMBER('Sanitation Data'!D7),CQ6="No",ISNUMBER('Sanitation Data'!D7)),CONCATENATE("[",ROUND('Sanitation Data'!D7,0),"]"),NA()))</f>
        <v>[74]</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[69]</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[53]</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No</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84.463276836158201</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87.1111111111111</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79.84496124031007</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84.463276836158201</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[64]</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89.548022598870062</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89.548022598870062</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[84]</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95.555555555555557</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95.555555555555557</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[27]</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79.069767441860463</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79.069767441860463</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[64]</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89.548022598870062</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89.548022598870062</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4" t="s">
        <v>29</v>
      </c>
      <c r="B1" s="335" t="s">
        <v>179</v>
      </c>
      <c r="C1" s="562" t="s">
        <v>180</v>
      </c>
      <c r="D1" s="563"/>
      <c r="E1" s="563"/>
      <c r="F1" s="563"/>
      <c r="G1" s="563"/>
      <c r="H1" s="564"/>
      <c r="I1" s="11"/>
      <c r="J1" s="11"/>
      <c r="K1" s="334" t="s">
        <v>29</v>
      </c>
      <c r="L1" s="335" t="s">
        <v>181</v>
      </c>
      <c r="M1" s="562" t="str">
        <f>C1</f>
        <v>Dominican Republic</v>
      </c>
      <c r="N1" s="563"/>
      <c r="O1" s="563"/>
      <c r="P1" s="563"/>
      <c r="Q1" s="563"/>
      <c r="R1" s="564"/>
      <c r="S1" s="11"/>
      <c r="T1" s="11"/>
      <c r="AZ1" s="431"/>
      <c r="BA1" s="574"/>
      <c r="BB1" s="574"/>
      <c r="BC1" s="574"/>
      <c r="BD1" s="574"/>
      <c r="BE1" s="574"/>
      <c r="BF1" s="574"/>
    </row>
    <row r="2" x14ac:dyDescent="0.25">
      <c r="A2" s="336" t="s">
        <v>182</v>
      </c>
      <c r="B2" s="337"/>
      <c r="C2" s="565"/>
      <c r="D2" s="565"/>
      <c r="E2" s="565"/>
      <c r="F2" s="565"/>
      <c r="G2" s="565"/>
      <c r="H2" s="566"/>
      <c r="I2" s="11"/>
      <c r="J2" s="11"/>
      <c r="K2" s="336" t="s">
        <v>183</v>
      </c>
      <c r="L2" s="337"/>
      <c r="M2" s="565"/>
      <c r="N2" s="565"/>
      <c r="O2" s="565"/>
      <c r="P2" s="565"/>
      <c r="Q2" s="565"/>
      <c r="R2" s="566"/>
      <c r="S2" s="11"/>
      <c r="T2" s="11"/>
      <c r="BA2" s="574"/>
      <c r="BB2" s="574"/>
      <c r="BC2" s="574"/>
      <c r="BD2" s="574"/>
      <c r="BE2" s="574"/>
      <c r="BF2" s="574"/>
    </row>
    <row r="3" x14ac:dyDescent="0.25">
      <c r="A3" s="338" t="s">
        <v>184</v>
      </c>
      <c r="B3" s="339"/>
      <c r="C3" s="567">
        <v>2006</v>
      </c>
      <c r="D3" s="568"/>
      <c r="E3" s="568"/>
      <c r="F3" s="568"/>
      <c r="G3" s="568"/>
      <c r="H3" s="569"/>
      <c r="I3" s="11"/>
      <c r="J3" s="11"/>
      <c r="K3" s="338" t="s">
        <v>184</v>
      </c>
      <c r="L3" s="339"/>
      <c r="M3" s="567">
        <v>2013</v>
      </c>
      <c r="N3" s="568"/>
      <c r="O3" s="568"/>
      <c r="P3" s="568"/>
      <c r="Q3" s="568"/>
      <c r="R3" s="569"/>
      <c r="S3" s="11"/>
      <c r="T3" s="11"/>
      <c r="BA3" s="574"/>
      <c r="BB3" s="574"/>
      <c r="BC3" s="574"/>
      <c r="BD3" s="574"/>
      <c r="BE3" s="574"/>
      <c r="BF3" s="574"/>
    </row>
    <row r="4" s="4" customFormat="true" ht="18" customHeight="true" x14ac:dyDescent="0.25">
      <c r="A4" s="340" t="s">
        <v>209</v>
      </c>
      <c r="B4" s="341" t="s">
        <v>185</v>
      </c>
      <c r="C4" s="342" t="s">
        <v>7</v>
      </c>
      <c r="D4" s="343" t="s">
        <v>1</v>
      </c>
      <c r="E4" s="343" t="s">
        <v>2</v>
      </c>
      <c r="F4" s="343" t="s">
        <v>16</v>
      </c>
      <c r="G4" s="343" t="s">
        <v>17</v>
      </c>
      <c r="H4" s="344" t="s">
        <v>18</v>
      </c>
      <c r="I4" s="26"/>
      <c r="J4" s="26"/>
      <c r="K4" s="340" t="s">
        <v>209</v>
      </c>
      <c r="L4" s="341" t="s">
        <v>57</v>
      </c>
      <c r="M4" s="342" t="s">
        <v>7</v>
      </c>
      <c r="N4" s="343" t="s">
        <v>1</v>
      </c>
      <c r="O4" s="343" t="s">
        <v>2</v>
      </c>
      <c r="P4" s="343" t="s">
        <v>16</v>
      </c>
      <c r="Q4" s="343" t="s">
        <v>17</v>
      </c>
      <c r="R4" s="344" t="s">
        <v>18</v>
      </c>
      <c r="S4" s="26"/>
      <c r="T4" s="26"/>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38" t="s">
        <v>24</v>
      </c>
      <c r="C5" s="9" t="str">
        <f>IF(COUNTA(C14)=0,"",C14)</f>
        <v/>
      </c>
      <c r="D5" s="9" t="str">
        <f t="shared" ref="D5:H5" si="0">IF(COUNTA(D14)=0,"",D14)</f>
        <v/>
      </c>
      <c r="E5" s="9" t="str">
        <f t="shared" si="0"/>
        <v/>
      </c>
      <c r="F5" s="9" t="str">
        <f t="shared" si="0"/>
        <v/>
      </c>
      <c r="G5" s="9" t="str">
        <f t="shared" si="0"/>
        <v/>
      </c>
      <c r="H5" s="31" t="str">
        <f t="shared" si="0"/>
        <v/>
      </c>
      <c r="I5" s="26"/>
      <c r="J5" s="26"/>
      <c r="K5" s="319"/>
      <c r="L5" s="15" t="s">
        <v>24</v>
      </c>
      <c r="M5" s="9" t="str">
        <f t="shared" ref="M5:R5" si="1">IF(COUNTA(M14)=0,"",M14)</f>
        <v/>
      </c>
      <c r="N5" s="9" t="str">
        <f t="shared" si="1"/>
        <v/>
      </c>
      <c r="O5" s="9" t="str">
        <f t="shared" si="1"/>
        <v/>
      </c>
      <c r="P5" s="9" t="str">
        <f t="shared" si="1"/>
        <v/>
      </c>
      <c r="Q5" s="9" t="str">
        <f t="shared" si="1"/>
        <v/>
      </c>
      <c r="R5" s="31" t="str">
        <f t="shared" si="1"/>
        <v/>
      </c>
      <c r="S5" s="26"/>
      <c r="T5" s="26"/>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9"/>
      <c r="L6" s="15" t="s">
        <v>0</v>
      </c>
      <c r="M6" s="9"/>
      <c r="N6" s="9"/>
      <c r="O6" s="9"/>
      <c r="P6" s="9" t="str">
        <f>IF(COUNTA(P15:P20)=0,"",P15*(1-L15)+P16*(1-L16)+P17*(1-L17)+P18*(1-L18)+P19*(1-L19)+P20*(1-L20)+P21*(1-L21)+P22*(1-L22))</f>
        <v/>
      </c>
      <c r="Q6" s="9"/>
      <c r="R6" s="31"/>
      <c r="S6" s="26"/>
      <c r="T6" s="26"/>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38" t="s">
        <v>19</v>
      </c>
      <c r="C7" s="9">
        <f>IF(COUNTA(C15:C26)=0,"",SUMPRODUCT(C15:C26,B15:B26))</f>
        <v>65.625</v>
      </c>
      <c r="D7" s="9">
        <f>IF(COUNTA(D15:D26)=0,"",SUMPRODUCT(D15:D26,B15:B26))</f>
        <v>78.2</v>
      </c>
      <c r="E7" s="9">
        <f>IF(COUNTA(E15:E26)=0,"",SUMPRODUCT(E15:E26,B15:B26))</f>
        <v>50</v>
      </c>
      <c r="F7" s="9" t="str">
        <f>IF(COUNTA(F15:F26)=0,"",SUMPRODUCT(F15:F26,B15:B26))</f>
        <v/>
      </c>
      <c r="G7" s="9">
        <f>IF(COUNTA(G15:G26)=0,"",SUMPRODUCT(G15:G26,B15:B26))</f>
        <v>65.625</v>
      </c>
      <c r="H7" s="31" t="str">
        <f>IF(COUNTA(H14:H20)=0,"",H15*B15+H16*B16+H17*B17+H18*B18+H19*B19+H20*B20+H21*B21+H22*B22)</f>
        <v/>
      </c>
      <c r="I7" s="26"/>
      <c r="J7" s="26"/>
      <c r="K7" s="319"/>
      <c r="L7" s="15" t="s">
        <v>19</v>
      </c>
      <c r="M7" s="9">
        <f>IF(COUNTA(M14:M20)=0,"",M15*L15+M16*L16+M17*L17+M18*L18+M19*L19+M20*L20+M21*L21+M22*L22)</f>
        <v>84.463276836158201</v>
      </c>
      <c r="N7" s="9">
        <f>IF(COUNTA(N14:N20)=0,"",N15*L15+N16*L16+N17*L17+N18*L18+N19*L19+N20*L20+N21*L21+N22*L22)</f>
        <v>87.1111111111111</v>
      </c>
      <c r="O7" s="9">
        <f>IF(COUNTA(O14:O20)=0,"",O15*L15+O16*L16+O17*L17+O18*L18+O19*L19+O20*L20+O21*L21+O22*L22)</f>
        <v>79.84496124031007</v>
      </c>
      <c r="P7" s="9" t="str">
        <f>IF(COUNTA(P14:P20)=0,"",P15*L15+P16*L16+P17*L17+P18*L18+P19*L19+P20*L20+P21*L21+P22*L22)</f>
        <v/>
      </c>
      <c r="Q7" s="9">
        <f>IF(COUNTA(Q14:Q20)=0,"",Q15*L15+Q16*L16+Q17*L17+Q18*L18+Q19*L19+Q20*L20+Q21*L21+Q22*L22)</f>
        <v>84.463276836158201</v>
      </c>
      <c r="R7" s="31" t="str">
        <f>IF(COUNTA(R14:R20)=0,"",R15*L15+R16*L16+R17*L17+R18*L18+R19*L19+R20*L20+R21*L21+R22*L22)</f>
        <v/>
      </c>
      <c r="S7" s="26"/>
      <c r="T7" s="26"/>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264" t="s">
        <v>39</v>
      </c>
      <c r="C8" s="8"/>
      <c r="D8" s="8"/>
      <c r="E8" s="8"/>
      <c r="F8" s="8"/>
      <c r="G8" s="8"/>
      <c r="H8" s="31"/>
      <c r="I8" s="26"/>
      <c r="J8" s="26"/>
      <c r="K8" s="319"/>
      <c r="L8" s="83" t="s">
        <v>39</v>
      </c>
      <c r="M8" s="8"/>
      <c r="N8" s="8"/>
      <c r="O8" s="8"/>
      <c r="P8" s="8"/>
      <c r="Q8" s="8"/>
      <c r="R8" s="31"/>
      <c r="S8" s="26"/>
      <c r="T8" s="26"/>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ht="15.6" hidden="true" customHeight="true" x14ac:dyDescent="0.25">
      <c r="A9" s="319"/>
      <c r="B9" s="264" t="s">
        <v>119</v>
      </c>
      <c r="C9" s="265"/>
      <c r="D9" s="9"/>
      <c r="E9" s="9"/>
      <c r="F9" s="9"/>
      <c r="G9" s="9"/>
      <c r="H9" s="31"/>
      <c r="I9" s="26"/>
      <c r="J9" s="26"/>
      <c r="K9" s="319"/>
      <c r="L9" s="83" t="s">
        <v>119</v>
      </c>
      <c r="M9" s="9"/>
      <c r="N9" s="9"/>
      <c r="O9" s="9"/>
      <c r="P9" s="9"/>
      <c r="Q9" s="9"/>
      <c r="R9" s="31"/>
      <c r="S9" s="26"/>
      <c r="T9" s="26"/>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38" t="s">
        <v>210</v>
      </c>
      <c r="C10" s="266"/>
      <c r="D10" s="7"/>
      <c r="E10" s="7"/>
      <c r="F10" s="7"/>
      <c r="G10" s="7"/>
      <c r="H10" s="28"/>
      <c r="I10" s="26"/>
      <c r="J10" s="26"/>
      <c r="K10" s="319"/>
      <c r="L10" s="138" t="s">
        <v>210</v>
      </c>
      <c r="M10" s="8"/>
      <c r="N10" s="8"/>
      <c r="O10" s="8"/>
      <c r="P10" s="8"/>
      <c r="Q10" s="8"/>
      <c r="R10" s="28"/>
      <c r="S10" s="26"/>
      <c r="T10" s="26"/>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4" customFormat="true" hidden="true" x14ac:dyDescent="0.25">
      <c r="A11" s="319"/>
      <c r="B11" s="138" t="s">
        <v>120</v>
      </c>
      <c r="C11" s="267"/>
      <c r="D11" s="7"/>
      <c r="E11" s="7"/>
      <c r="F11" s="7"/>
      <c r="G11" s="7"/>
      <c r="H11" s="28"/>
      <c r="I11" s="26"/>
      <c r="J11" s="26"/>
      <c r="K11" s="319"/>
      <c r="L11" s="138" t="s">
        <v>120</v>
      </c>
      <c r="M11" s="20"/>
      <c r="N11" s="7"/>
      <c r="O11" s="7"/>
      <c r="P11" s="7"/>
      <c r="Q11" s="7"/>
      <c r="R11" s="28"/>
      <c r="S11" s="26"/>
      <c r="T11" s="26"/>
      <c r="U11" s="328"/>
      <c r="AE11" s="328"/>
      <c r="AO11" s="328"/>
      <c r="AY11" s="328"/>
      <c r="AZ11" s="328"/>
      <c r="BI11" s="328"/>
      <c r="BS11" s="328"/>
      <c r="CC11" s="328"/>
      <c r="CM11" s="328"/>
      <c r="CW11" s="328"/>
      <c r="DG11" s="328"/>
      <c r="DQ11" s="328"/>
      <c r="EA11" s="328"/>
      <c r="EK11" s="328"/>
      <c r="EU11" s="328"/>
      <c r="FE11" s="328"/>
      <c r="FO11" s="328"/>
      <c r="FY11" s="328"/>
      <c r="GI11" s="328"/>
      <c r="GS11" s="328"/>
      <c r="HC11" s="328"/>
      <c r="HM11" s="328"/>
      <c r="HW11" s="328"/>
    </row>
    <row r="12" s="4" customFormat="true" hidden="true" x14ac:dyDescent="0.25">
      <c r="A12" s="319"/>
      <c r="B12" s="138" t="s">
        <v>121</v>
      </c>
      <c r="C12" s="267"/>
      <c r="D12" s="7"/>
      <c r="E12" s="7"/>
      <c r="F12" s="7"/>
      <c r="G12" s="7"/>
      <c r="H12" s="28"/>
      <c r="I12" s="26"/>
      <c r="J12" s="26"/>
      <c r="K12" s="319"/>
      <c r="L12" s="138" t="s">
        <v>121</v>
      </c>
      <c r="M12" s="20"/>
      <c r="N12" s="7"/>
      <c r="O12" s="7"/>
      <c r="P12" s="7"/>
      <c r="Q12" s="7"/>
      <c r="R12" s="28"/>
      <c r="S12" s="26"/>
      <c r="T12" s="26"/>
      <c r="U12" s="328"/>
      <c r="AE12" s="328"/>
      <c r="AO12" s="328"/>
      <c r="AY12" s="328"/>
      <c r="AZ12" s="328"/>
      <c r="BI12" s="328"/>
      <c r="BS12" s="328"/>
      <c r="CC12" s="328"/>
      <c r="CM12" s="328"/>
      <c r="CW12" s="328"/>
      <c r="DG12" s="328"/>
      <c r="DQ12" s="328"/>
      <c r="EA12" s="328"/>
      <c r="EK12" s="328"/>
      <c r="EU12" s="328"/>
      <c r="FE12" s="328"/>
      <c r="FO12" s="328"/>
      <c r="FY12" s="328"/>
      <c r="GI12" s="328"/>
      <c r="GS12" s="328"/>
      <c r="HC12" s="328"/>
      <c r="HM12" s="328"/>
      <c r="HW12" s="328"/>
    </row>
    <row r="13" s="1" customFormat="true" ht="18" customHeight="true" x14ac:dyDescent="0.2">
      <c r="A13" s="345" t="s">
        <v>58</v>
      </c>
      <c r="B13" s="346" t="s">
        <v>27</v>
      </c>
      <c r="C13" s="347"/>
      <c r="D13" s="348"/>
      <c r="E13" s="348"/>
      <c r="F13" s="348"/>
      <c r="G13" s="348"/>
      <c r="H13" s="349"/>
      <c r="I13" s="26"/>
      <c r="J13" s="26"/>
      <c r="K13" s="345" t="s">
        <v>58</v>
      </c>
      <c r="L13" s="346" t="s">
        <v>27</v>
      </c>
      <c r="M13" s="348"/>
      <c r="N13" s="348"/>
      <c r="O13" s="348"/>
      <c r="P13" s="348"/>
      <c r="Q13" s="348"/>
      <c r="R13" s="349"/>
      <c r="S13" s="26"/>
      <c r="T13" s="26"/>
      <c r="U13" s="329"/>
      <c r="AE13" s="329"/>
      <c r="AO13" s="329"/>
      <c r="AY13" s="329"/>
      <c r="AZ13" s="329"/>
      <c r="BI13" s="329"/>
      <c r="BS13" s="329"/>
      <c r="CC13" s="329"/>
      <c r="CM13" s="329"/>
      <c r="CW13" s="329"/>
      <c r="DG13" s="329"/>
      <c r="DQ13" s="329"/>
      <c r="EA13" s="329"/>
      <c r="EK13" s="329"/>
      <c r="EU13" s="329"/>
      <c r="FE13" s="329"/>
      <c r="FO13" s="329"/>
      <c r="FY13" s="329"/>
      <c r="GI13" s="329"/>
      <c r="GS13" s="329"/>
      <c r="HC13" s="329"/>
      <c r="HM13" s="329"/>
      <c r="HW13" s="329"/>
    </row>
    <row r="14" s="14" customFormat="true" ht="14.25" customHeight="true" x14ac:dyDescent="0.2">
      <c r="A14" s="320" t="s">
        <v>56</v>
      </c>
      <c r="B14" s="5">
        <v>0</v>
      </c>
      <c r="C14" s="82"/>
      <c r="D14" s="82"/>
      <c r="E14" s="82"/>
      <c r="F14" s="82"/>
      <c r="G14" s="82"/>
      <c r="H14" s="139"/>
      <c r="I14" s="11"/>
      <c r="J14" s="11"/>
      <c r="K14" s="320" t="s">
        <v>56</v>
      </c>
      <c r="L14" s="5">
        <v>0</v>
      </c>
      <c r="M14" s="82"/>
      <c r="N14" s="82"/>
      <c r="O14" s="82"/>
      <c r="P14" s="82"/>
      <c r="Q14" s="82"/>
      <c r="R14" s="139"/>
      <c r="S14" s="11"/>
      <c r="T14" s="11"/>
      <c r="U14" s="330"/>
      <c r="AE14" s="330"/>
      <c r="AO14" s="330"/>
      <c r="AY14" s="330"/>
      <c r="AZ14" s="432"/>
      <c r="BA14" s="432"/>
      <c r="BB14" s="432"/>
      <c r="BC14" s="432"/>
      <c r="BD14" s="432"/>
      <c r="BE14" s="432"/>
      <c r="BF14" s="432"/>
      <c r="BI14" s="330"/>
      <c r="BS14" s="330"/>
      <c r="CC14" s="330"/>
      <c r="CM14" s="330"/>
      <c r="CW14" s="330"/>
      <c r="DG14" s="330"/>
      <c r="DQ14" s="330"/>
      <c r="EA14" s="330"/>
      <c r="EK14" s="330"/>
      <c r="EU14" s="330"/>
      <c r="FE14" s="330"/>
      <c r="FO14" s="330"/>
      <c r="FY14" s="330"/>
      <c r="GI14" s="330"/>
      <c r="GS14" s="330"/>
      <c r="HC14" s="330"/>
      <c r="HM14" s="330"/>
      <c r="HW14" s="330"/>
    </row>
    <row r="15" x14ac:dyDescent="0.25">
      <c r="A15" s="321" t="s">
        <v>118</v>
      </c>
      <c r="B15" s="23">
        <v>0</v>
      </c>
      <c r="C15" s="82"/>
      <c r="D15" s="82"/>
      <c r="E15" s="82"/>
      <c r="F15" s="82"/>
      <c r="G15" s="82"/>
      <c r="H15" s="139"/>
      <c r="I15" s="11"/>
      <c r="J15" s="11"/>
      <c r="K15" s="321" t="s">
        <v>118</v>
      </c>
      <c r="L15" s="23">
        <v>0</v>
      </c>
      <c r="M15" s="82"/>
      <c r="N15" s="82"/>
      <c r="O15" s="82"/>
      <c r="P15" s="82"/>
      <c r="Q15" s="82"/>
      <c r="R15" s="139"/>
      <c r="S15" s="11"/>
      <c r="T15" s="11"/>
      <c r="AZ15" s="433"/>
      <c r="BA15" s="433"/>
      <c r="BB15" s="433"/>
      <c r="BC15" s="433"/>
      <c r="BD15" s="433"/>
      <c r="BE15" s="433"/>
      <c r="BF15" s="433"/>
    </row>
    <row r="16" s="2" customFormat="true" x14ac:dyDescent="0.25">
      <c r="A16" s="321" t="s">
        <v>186</v>
      </c>
      <c r="B16" s="6">
        <v>1</v>
      </c>
      <c r="C16" s="82">
        <f>G16</f>
        <v>65.625</v>
      </c>
      <c r="D16" s="7">
        <v>78.2</v>
      </c>
      <c r="E16" s="7">
        <v>50</v>
      </c>
      <c r="F16" s="7"/>
      <c r="G16" s="82">
        <f>105/(105+55)*100</f>
        <v>65.625</v>
      </c>
      <c r="H16" s="139"/>
      <c r="I16" s="11"/>
      <c r="J16" s="11"/>
      <c r="K16" s="321" t="s">
        <v>186</v>
      </c>
      <c r="L16" s="6">
        <v>1</v>
      </c>
      <c r="M16" s="82">
        <f>Q16</f>
        <v>84.463276836158201</v>
      </c>
      <c r="N16" s="7">
        <f>196/225*100</f>
        <v>87.1111111111111</v>
      </c>
      <c r="O16" s="7">
        <f>103/129*100</f>
        <v>79.84496124031007</v>
      </c>
      <c r="P16" s="7"/>
      <c r="Q16" s="82">
        <f>299/354*100</f>
        <v>84.463276836158201</v>
      </c>
      <c r="R16" s="139"/>
      <c r="S16" s="11"/>
      <c r="T16" s="11"/>
      <c r="U16" s="331"/>
      <c r="AE16" s="331"/>
      <c r="AO16" s="331"/>
      <c r="AY16" s="331"/>
      <c r="AZ16" s="434"/>
      <c r="BA16" s="434"/>
      <c r="BB16" s="434"/>
      <c r="BC16" s="434"/>
      <c r="BD16" s="434"/>
      <c r="BE16" s="434"/>
      <c r="BF16" s="434"/>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2"/>
      <c r="B17" s="268"/>
      <c r="C17" s="82"/>
      <c r="D17" s="7"/>
      <c r="E17" s="7"/>
      <c r="F17" s="7"/>
      <c r="G17" s="82"/>
      <c r="H17" s="139"/>
      <c r="I17" s="11"/>
      <c r="J17" s="11"/>
      <c r="K17" s="321"/>
      <c r="L17" s="13"/>
      <c r="M17" s="82"/>
      <c r="N17" s="7"/>
      <c r="O17" s="7"/>
      <c r="P17" s="7"/>
      <c r="Q17" s="82"/>
      <c r="R17" s="139"/>
      <c r="S17" s="11"/>
      <c r="T17" s="11"/>
      <c r="U17" s="331"/>
      <c r="AE17" s="331"/>
      <c r="AO17" s="331"/>
      <c r="AY17" s="331"/>
      <c r="AZ17" s="434"/>
      <c r="BA17" s="434"/>
      <c r="BB17" s="434"/>
      <c r="BC17" s="434"/>
      <c r="BD17" s="434"/>
      <c r="BE17" s="434"/>
      <c r="BF17" s="434"/>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2"/>
      <c r="B18" s="268"/>
      <c r="C18" s="82"/>
      <c r="D18" s="7"/>
      <c r="E18" s="7"/>
      <c r="F18" s="7"/>
      <c r="G18" s="82"/>
      <c r="H18" s="28"/>
      <c r="I18" s="11"/>
      <c r="J18" s="11"/>
      <c r="K18" s="321"/>
      <c r="L18" s="13"/>
      <c r="M18" s="82"/>
      <c r="N18" s="7"/>
      <c r="O18" s="7"/>
      <c r="P18" s="7"/>
      <c r="Q18" s="7"/>
      <c r="R18" s="28"/>
      <c r="S18" s="11"/>
      <c r="T18" s="11"/>
      <c r="U18" s="331"/>
      <c r="AE18" s="331"/>
      <c r="AO18" s="331"/>
      <c r="AY18" s="331"/>
      <c r="AZ18" s="434"/>
      <c r="BA18" s="434"/>
      <c r="BB18" s="434"/>
      <c r="BC18" s="434"/>
      <c r="BD18" s="434"/>
      <c r="BE18" s="434"/>
      <c r="BF18" s="434"/>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13"/>
      <c r="C19" s="82"/>
      <c r="D19" s="140"/>
      <c r="E19" s="140"/>
      <c r="F19" s="7"/>
      <c r="G19" s="82"/>
      <c r="H19" s="28"/>
      <c r="I19" s="11"/>
      <c r="J19" s="11"/>
      <c r="K19" s="321"/>
      <c r="L19" s="13"/>
      <c r="M19" s="82"/>
      <c r="N19" s="140"/>
      <c r="O19" s="140"/>
      <c r="P19" s="7"/>
      <c r="Q19" s="7"/>
      <c r="R19" s="28"/>
      <c r="S19" s="11"/>
      <c r="T19" s="11"/>
      <c r="U19" s="331"/>
      <c r="AE19" s="331"/>
      <c r="AO19" s="331"/>
      <c r="AY19" s="331"/>
      <c r="AZ19" s="434"/>
      <c r="BA19" s="434"/>
      <c r="BB19" s="434"/>
      <c r="BC19" s="434"/>
      <c r="BD19" s="434"/>
      <c r="BE19" s="434"/>
      <c r="BF19" s="434"/>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6"/>
      <c r="C20" s="269"/>
      <c r="D20" s="140"/>
      <c r="E20" s="140"/>
      <c r="F20" s="140"/>
      <c r="G20" s="82"/>
      <c r="H20" s="141"/>
      <c r="I20" s="11"/>
      <c r="J20" s="11"/>
      <c r="K20" s="321"/>
      <c r="L20" s="6"/>
      <c r="M20" s="82"/>
      <c r="N20" s="140"/>
      <c r="O20" s="140"/>
      <c r="P20" s="140"/>
      <c r="Q20" s="140"/>
      <c r="R20" s="141"/>
      <c r="S20" s="11"/>
      <c r="T20" s="11"/>
      <c r="U20" s="331"/>
      <c r="AE20" s="331"/>
      <c r="AO20" s="331"/>
      <c r="AY20" s="331"/>
      <c r="AZ20" s="434"/>
      <c r="BA20" s="434"/>
      <c r="BB20" s="434"/>
      <c r="BC20" s="434"/>
      <c r="BD20" s="434"/>
      <c r="BE20" s="434"/>
      <c r="BF20" s="434"/>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6"/>
      <c r="C21" s="270"/>
      <c r="D21" s="140"/>
      <c r="E21" s="140"/>
      <c r="F21" s="140"/>
      <c r="G21" s="140"/>
      <c r="H21" s="142"/>
      <c r="I21" s="11"/>
      <c r="J21" s="11"/>
      <c r="K21" s="321"/>
      <c r="L21" s="6"/>
      <c r="M21" s="140"/>
      <c r="N21" s="140"/>
      <c r="O21" s="140"/>
      <c r="P21" s="140"/>
      <c r="Q21" s="140"/>
      <c r="R21" s="142"/>
      <c r="S21" s="11"/>
      <c r="T21" s="11"/>
      <c r="U21" s="331"/>
      <c r="AE21" s="331"/>
      <c r="AO21" s="331"/>
      <c r="AY21" s="331"/>
      <c r="AZ21" s="434"/>
      <c r="BA21" s="434"/>
      <c r="BB21" s="434"/>
      <c r="BC21" s="434"/>
      <c r="BD21" s="434"/>
      <c r="BE21" s="434"/>
      <c r="BF21" s="434"/>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13"/>
      <c r="C22" s="271"/>
      <c r="D22" s="7"/>
      <c r="E22" s="7"/>
      <c r="F22" s="7"/>
      <c r="G22" s="7"/>
      <c r="H22" s="142"/>
      <c r="I22" s="11"/>
      <c r="J22" s="11"/>
      <c r="K22" s="321"/>
      <c r="L22" s="13"/>
      <c r="M22" s="7"/>
      <c r="N22" s="7"/>
      <c r="O22" s="7"/>
      <c r="P22" s="7"/>
      <c r="Q22" s="7"/>
      <c r="R22" s="142"/>
      <c r="S22" s="11"/>
      <c r="T22" s="11"/>
      <c r="U22" s="331"/>
      <c r="AE22" s="331"/>
      <c r="AO22" s="331"/>
      <c r="AY22" s="331"/>
      <c r="AZ22" s="434"/>
      <c r="BA22" s="434"/>
      <c r="BB22" s="434"/>
      <c r="BC22" s="434"/>
      <c r="BD22" s="434"/>
      <c r="BE22" s="434"/>
      <c r="BF22" s="434"/>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13"/>
      <c r="C23" s="271"/>
      <c r="D23" s="7"/>
      <c r="E23" s="7"/>
      <c r="F23" s="7"/>
      <c r="G23" s="7"/>
      <c r="H23" s="28"/>
      <c r="I23" s="11"/>
      <c r="J23" s="11"/>
      <c r="K23" s="321"/>
      <c r="L23" s="13"/>
      <c r="M23" s="7"/>
      <c r="N23" s="7"/>
      <c r="O23" s="7"/>
      <c r="P23" s="7"/>
      <c r="Q23" s="7"/>
      <c r="R23" s="28"/>
      <c r="S23" s="11"/>
      <c r="T23" s="11"/>
      <c r="U23" s="331"/>
      <c r="AE23" s="331"/>
      <c r="AO23" s="331"/>
      <c r="AY23" s="331"/>
      <c r="AZ23" s="434"/>
      <c r="BA23" s="434"/>
      <c r="BB23" s="434"/>
      <c r="BC23" s="434"/>
      <c r="BD23" s="434"/>
      <c r="BE23" s="434"/>
      <c r="BF23" s="434"/>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13"/>
      <c r="C24" s="7"/>
      <c r="D24" s="7"/>
      <c r="E24" s="7"/>
      <c r="F24" s="7"/>
      <c r="G24" s="7"/>
      <c r="H24" s="28"/>
      <c r="I24" s="11"/>
      <c r="J24" s="11"/>
      <c r="K24" s="321"/>
      <c r="L24" s="13"/>
      <c r="M24" s="7"/>
      <c r="N24" s="7"/>
      <c r="O24" s="7"/>
      <c r="P24" s="7"/>
      <c r="Q24" s="7"/>
      <c r="R24" s="28"/>
      <c r="S24" s="11"/>
      <c r="T24" s="11"/>
      <c r="U24" s="331"/>
      <c r="AE24" s="331"/>
      <c r="AO24" s="331"/>
      <c r="AY24" s="331"/>
      <c r="AZ24" s="434"/>
      <c r="BA24" s="434"/>
      <c r="BB24" s="434"/>
      <c r="BC24" s="434"/>
      <c r="BD24" s="434"/>
      <c r="BE24" s="434"/>
      <c r="BF24" s="434"/>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13"/>
      <c r="C25" s="7"/>
      <c r="D25" s="7"/>
      <c r="E25" s="7"/>
      <c r="F25" s="7"/>
      <c r="G25" s="7"/>
      <c r="H25" s="28"/>
      <c r="I25" s="11"/>
      <c r="J25" s="11"/>
      <c r="K25" s="321"/>
      <c r="L25" s="13"/>
      <c r="M25" s="7"/>
      <c r="N25" s="7"/>
      <c r="O25" s="7"/>
      <c r="P25" s="7"/>
      <c r="Q25" s="7"/>
      <c r="R25" s="28"/>
      <c r="S25" s="11"/>
      <c r="T25" s="11"/>
      <c r="U25" s="331"/>
      <c r="AE25" s="331"/>
      <c r="AO25" s="331"/>
      <c r="AY25" s="331"/>
      <c r="AZ25" s="434"/>
      <c r="BA25" s="434"/>
      <c r="BB25" s="434"/>
      <c r="BC25" s="434"/>
      <c r="BD25" s="434"/>
      <c r="BE25" s="434"/>
      <c r="BF25" s="434"/>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13"/>
      <c r="C26" s="7"/>
      <c r="D26" s="7"/>
      <c r="E26" s="7"/>
      <c r="F26" s="7"/>
      <c r="G26" s="7"/>
      <c r="H26" s="28"/>
      <c r="I26" s="11"/>
      <c r="J26" s="11"/>
      <c r="K26" s="321"/>
      <c r="L26" s="13"/>
      <c r="M26" s="7"/>
      <c r="N26" s="7"/>
      <c r="O26" s="7"/>
      <c r="P26" s="7"/>
      <c r="Q26" s="7"/>
      <c r="R26" s="28"/>
      <c r="S26" s="11"/>
      <c r="T26" s="11"/>
      <c r="U26" s="331"/>
      <c r="AE26" s="331"/>
      <c r="AO26" s="331"/>
      <c r="AY26" s="331"/>
      <c r="AZ26" s="434"/>
      <c r="BA26" s="434"/>
      <c r="BB26" s="434"/>
      <c r="BC26" s="434"/>
      <c r="BD26" s="434"/>
      <c r="BE26" s="434"/>
      <c r="BF26" s="434"/>
      <c r="BI26" s="331"/>
      <c r="BS26" s="331"/>
      <c r="CC26" s="331"/>
      <c r="CM26" s="331"/>
      <c r="CW26" s="331"/>
      <c r="DG26" s="331"/>
      <c r="DQ26" s="331"/>
      <c r="EA26" s="331"/>
      <c r="EK26" s="331"/>
      <c r="EU26" s="331"/>
      <c r="FE26" s="331"/>
      <c r="FO26" s="331"/>
      <c r="FY26" s="331"/>
      <c r="GI26" s="331"/>
      <c r="GS26" s="331"/>
      <c r="HC26" s="331"/>
      <c r="HM26" s="331"/>
      <c r="HW26" s="331"/>
    </row>
    <row r="27" s="2" customFormat="true" ht="83.25" customHeight="true" x14ac:dyDescent="0.25">
      <c r="A27" s="323" t="s">
        <v>12</v>
      </c>
      <c r="B27" s="570" t="s">
        <v>187</v>
      </c>
      <c r="C27" s="570"/>
      <c r="D27" s="570"/>
      <c r="E27" s="570"/>
      <c r="F27" s="570"/>
      <c r="G27" s="570"/>
      <c r="H27" s="571"/>
      <c r="I27" s="11"/>
      <c r="J27" s="11"/>
      <c r="K27" s="323" t="s">
        <v>12</v>
      </c>
      <c r="L27" s="570" t="s">
        <v>188</v>
      </c>
      <c r="M27" s="572"/>
      <c r="N27" s="572"/>
      <c r="O27" s="572"/>
      <c r="P27" s="572"/>
      <c r="Q27" s="572"/>
      <c r="R27" s="573"/>
      <c r="S27" s="11"/>
      <c r="T27" s="11"/>
      <c r="U27" s="331"/>
      <c r="AE27" s="331"/>
      <c r="AO27" s="331"/>
      <c r="AY27" s="331"/>
      <c r="AZ27" s="561"/>
      <c r="BA27" s="561"/>
      <c r="BB27" s="561"/>
      <c r="BC27" s="561"/>
      <c r="BD27" s="561"/>
      <c r="BE27" s="561"/>
      <c r="BF27" s="561"/>
      <c r="BI27" s="331"/>
      <c r="BS27" s="331"/>
      <c r="CC27" s="331"/>
      <c r="CM27" s="331"/>
      <c r="CW27" s="331"/>
      <c r="DG27" s="331"/>
      <c r="DQ27" s="331"/>
      <c r="EA27" s="331"/>
      <c r="EK27" s="331"/>
      <c r="EU27" s="331"/>
      <c r="FE27" s="331"/>
      <c r="FO27" s="331"/>
      <c r="FY27" s="331"/>
      <c r="GI27" s="331"/>
      <c r="GS27" s="331"/>
      <c r="HC27" s="331"/>
      <c r="HM27" s="331"/>
      <c r="HW27" s="331"/>
    </row>
    <row r="28" s="2" customFormat="true" ht="15.75" customHeight="true" x14ac:dyDescent="0.25">
      <c r="A28" s="323"/>
      <c r="B28" s="137" t="s">
        <v>139</v>
      </c>
      <c r="C28" s="272"/>
      <c r="D28" s="272"/>
      <c r="E28" s="272"/>
      <c r="F28" s="272"/>
      <c r="G28" s="272"/>
      <c r="H28" s="262"/>
      <c r="I28" s="11"/>
      <c r="J28" s="11"/>
      <c r="K28" s="323"/>
      <c r="L28" s="137" t="s">
        <v>139</v>
      </c>
      <c r="M28" s="273"/>
      <c r="N28" s="273"/>
      <c r="O28" s="273"/>
      <c r="P28" s="273"/>
      <c r="Q28" s="273"/>
      <c r="R28" s="274"/>
      <c r="S28" s="11"/>
      <c r="T28" s="11"/>
      <c r="U28" s="331"/>
      <c r="AE28" s="331"/>
      <c r="AO28" s="331"/>
      <c r="AY28" s="331"/>
      <c r="AZ28" s="331"/>
      <c r="BA28" s="434"/>
      <c r="BB28" s="434"/>
      <c r="BC28" s="434"/>
      <c r="BD28" s="434"/>
      <c r="BE28" s="434"/>
      <c r="BF28" s="434"/>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115</v>
      </c>
      <c r="C29" s="90" t="s">
        <v>189</v>
      </c>
      <c r="D29" s="90" t="s">
        <v>189</v>
      </c>
      <c r="E29" s="90" t="s">
        <v>189</v>
      </c>
      <c r="F29" s="90"/>
      <c r="G29" s="90" t="s">
        <v>189</v>
      </c>
      <c r="H29" s="260"/>
      <c r="I29" s="11"/>
      <c r="J29" s="11"/>
      <c r="K29" s="323"/>
      <c r="L29" s="137" t="s">
        <v>115</v>
      </c>
      <c r="M29" s="143" t="s">
        <v>189</v>
      </c>
      <c r="N29" s="90" t="s">
        <v>189</v>
      </c>
      <c r="O29" s="90" t="s">
        <v>189</v>
      </c>
      <c r="P29" s="90"/>
      <c r="Q29" s="90" t="s">
        <v>189</v>
      </c>
      <c r="R29" s="260"/>
      <c r="S29" s="11"/>
      <c r="T29" s="11"/>
      <c r="U29" s="331"/>
      <c r="AE29" s="331"/>
      <c r="AO29" s="331"/>
      <c r="AY29" s="331"/>
      <c r="AZ29" s="331"/>
      <c r="BA29" s="434"/>
      <c r="BB29" s="434"/>
      <c r="BC29" s="434"/>
      <c r="BD29" s="434"/>
      <c r="BE29" s="434"/>
      <c r="BF29" s="434"/>
      <c r="BI29" s="331"/>
      <c r="BS29" s="331"/>
      <c r="CC29" s="331"/>
      <c r="CM29" s="331"/>
      <c r="CW29" s="331"/>
      <c r="DG29" s="331"/>
      <c r="DQ29" s="331"/>
      <c r="EA29" s="331"/>
      <c r="EK29" s="331"/>
      <c r="EU29" s="331"/>
      <c r="FE29" s="331"/>
      <c r="FO29" s="331"/>
      <c r="FY29" s="331"/>
      <c r="GI29" s="331"/>
      <c r="GS29" s="331"/>
      <c r="HC29" s="331"/>
      <c r="HM29" s="331"/>
      <c r="HW29" s="331"/>
    </row>
    <row r="30" ht="15.75" customHeight="true" x14ac:dyDescent="0.25">
      <c r="A30" s="323"/>
      <c r="B30" s="137" t="s">
        <v>190</v>
      </c>
      <c r="C30" s="90"/>
      <c r="D30" s="90"/>
      <c r="E30" s="90"/>
      <c r="F30" s="90"/>
      <c r="G30" s="90"/>
      <c r="H30" s="260"/>
      <c r="I30" s="11"/>
      <c r="J30" s="11"/>
      <c r="K30" s="323"/>
      <c r="L30" s="137" t="s">
        <v>116</v>
      </c>
      <c r="M30" s="90"/>
      <c r="N30" s="90"/>
      <c r="O30" s="90"/>
      <c r="P30" s="90"/>
      <c r="Q30" s="90"/>
      <c r="R30" s="260"/>
      <c r="S30" s="11"/>
      <c r="T30" s="11"/>
      <c r="BA30" s="433"/>
      <c r="BB30" s="433"/>
      <c r="BC30" s="433"/>
      <c r="BD30" s="433"/>
      <c r="BE30" s="433"/>
      <c r="BF30" s="433"/>
    </row>
    <row r="31" ht="15.75" customHeight="true" x14ac:dyDescent="0.25">
      <c r="A31" s="324"/>
      <c r="B31" s="12" t="s">
        <v>23</v>
      </c>
      <c r="C31" s="144"/>
      <c r="D31" s="144"/>
      <c r="E31" s="144"/>
      <c r="F31" s="145"/>
      <c r="G31" s="146"/>
      <c r="H31" s="147"/>
      <c r="I31" s="11"/>
      <c r="J31" s="11"/>
      <c r="K31" s="324"/>
      <c r="L31" s="12" t="s">
        <v>23</v>
      </c>
      <c r="M31" s="144"/>
      <c r="N31" s="144"/>
      <c r="O31" s="144"/>
      <c r="P31" s="145"/>
      <c r="Q31" s="146"/>
      <c r="R31" s="147"/>
      <c r="S31" s="11"/>
      <c r="T31" s="11"/>
      <c r="BA31" s="433"/>
      <c r="BB31" s="433"/>
      <c r="BC31" s="433"/>
      <c r="BD31" s="433"/>
      <c r="BE31" s="433"/>
      <c r="BF31" s="433"/>
    </row>
    <row r="32" s="3" customFormat="true" ht="16.5" thickBot="true" x14ac:dyDescent="0.3">
      <c r="A32" s="325"/>
      <c r="B32" s="148" t="s">
        <v>20</v>
      </c>
      <c r="C32" s="149">
        <v>160</v>
      </c>
      <c r="D32" s="149">
        <f>1+22+23+41</f>
        <v>87</v>
      </c>
      <c r="E32" s="149">
        <v>72</v>
      </c>
      <c r="F32" s="149"/>
      <c r="G32" s="149">
        <v>160</v>
      </c>
      <c r="H32" s="150"/>
      <c r="I32" s="11"/>
      <c r="J32" s="11"/>
      <c r="K32" s="325"/>
      <c r="L32" s="148" t="s">
        <v>20</v>
      </c>
      <c r="M32" s="149">
        <f>Q32</f>
        <v>354</v>
      </c>
      <c r="N32" s="149">
        <v>225</v>
      </c>
      <c r="O32" s="149">
        <v>129</v>
      </c>
      <c r="P32" s="149"/>
      <c r="Q32" s="149">
        <v>354</v>
      </c>
      <c r="R32" s="150"/>
      <c r="S32" s="11"/>
      <c r="T32" s="11"/>
      <c r="U32" s="326"/>
      <c r="AE32" s="326"/>
      <c r="AO32" s="326"/>
      <c r="AY32" s="326"/>
      <c r="AZ32" s="326"/>
      <c r="BA32" s="435"/>
      <c r="BB32" s="435"/>
      <c r="BC32" s="435"/>
      <c r="BD32" s="435"/>
      <c r="BE32" s="435"/>
      <c r="BF32" s="435"/>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0" t="s">
        <v>22</v>
      </c>
      <c r="B1" s="351" t="str">
        <f>'Water Data'!B1</f>
        <v>LLECE06</v>
      </c>
      <c r="C1" s="575" t="str">
        <f>'Water Data'!C1:H2</f>
        <v>Dominican Republic</v>
      </c>
      <c r="D1" s="576"/>
      <c r="E1" s="576"/>
      <c r="F1" s="576"/>
      <c r="G1" s="576"/>
      <c r="H1" s="577"/>
      <c r="I1" s="25"/>
      <c r="J1" s="25"/>
      <c r="K1" s="350" t="s">
        <v>22</v>
      </c>
      <c r="L1" s="351" t="str">
        <f>'Water Data'!L1</f>
        <v>LLECE13</v>
      </c>
      <c r="M1" s="575" t="str">
        <f>'Water Data'!M1:R2</f>
        <v>Dominican Republic</v>
      </c>
      <c r="N1" s="576"/>
      <c r="O1" s="576"/>
      <c r="P1" s="576"/>
      <c r="Q1" s="576"/>
      <c r="R1" s="577"/>
      <c r="S1" s="25"/>
      <c r="T1" s="16"/>
    </row>
    <row r="2" x14ac:dyDescent="0.25">
      <c r="A2" s="352" t="str">
        <f>'Water Data'!A2</f>
        <v>UNESCO LLECE SERCE </v>
      </c>
      <c r="B2" s="353"/>
      <c r="C2" s="578"/>
      <c r="D2" s="578"/>
      <c r="E2" s="578"/>
      <c r="F2" s="578"/>
      <c r="G2" s="578"/>
      <c r="H2" s="579"/>
      <c r="I2" s="11"/>
      <c r="J2" s="11"/>
      <c r="K2" s="352" t="str">
        <f>'Water Data'!K2</f>
        <v>UNESCO LLECE TERCE </v>
      </c>
      <c r="L2" s="353"/>
      <c r="M2" s="578"/>
      <c r="N2" s="578"/>
      <c r="O2" s="578"/>
      <c r="P2" s="578"/>
      <c r="Q2" s="578"/>
      <c r="R2" s="579"/>
      <c r="S2" s="11"/>
      <c r="T2" s="17"/>
    </row>
    <row r="3" x14ac:dyDescent="0.25">
      <c r="A3" s="354" t="str">
        <f>'Water Data'!A3</f>
        <v>Survey</v>
      </c>
      <c r="B3" s="355"/>
      <c r="C3" s="580">
        <f>'Water Data'!C3:H3</f>
        <v>2006</v>
      </c>
      <c r="D3" s="581"/>
      <c r="E3" s="581"/>
      <c r="F3" s="581"/>
      <c r="G3" s="581"/>
      <c r="H3" s="582"/>
      <c r="I3" s="11"/>
      <c r="J3" s="11"/>
      <c r="K3" s="354" t="str">
        <f>'Water Data'!K3</f>
        <v>Survey</v>
      </c>
      <c r="L3" s="355"/>
      <c r="M3" s="580">
        <f>'Water Data'!M3:R3</f>
        <v>2013</v>
      </c>
      <c r="N3" s="581"/>
      <c r="O3" s="581"/>
      <c r="P3" s="581"/>
      <c r="Q3" s="581"/>
      <c r="R3" s="582"/>
      <c r="S3" s="11"/>
      <c r="T3" s="17"/>
    </row>
    <row r="4" s="4" customFormat="true" ht="18" customHeight="true" x14ac:dyDescent="0.25">
      <c r="A4" s="356" t="s">
        <v>209</v>
      </c>
      <c r="B4" s="357" t="s">
        <v>57</v>
      </c>
      <c r="C4" s="358" t="s">
        <v>7</v>
      </c>
      <c r="D4" s="359" t="s">
        <v>1</v>
      </c>
      <c r="E4" s="359" t="s">
        <v>2</v>
      </c>
      <c r="F4" s="359" t="s">
        <v>16</v>
      </c>
      <c r="G4" s="359" t="s">
        <v>17</v>
      </c>
      <c r="H4" s="360" t="s">
        <v>18</v>
      </c>
      <c r="I4" s="26"/>
      <c r="J4" s="26"/>
      <c r="K4" s="356" t="s">
        <v>209</v>
      </c>
      <c r="L4" s="357" t="s">
        <v>57</v>
      </c>
      <c r="M4" s="358" t="s">
        <v>7</v>
      </c>
      <c r="N4" s="359" t="s">
        <v>1</v>
      </c>
      <c r="O4" s="359" t="s">
        <v>2</v>
      </c>
      <c r="P4" s="359" t="s">
        <v>16</v>
      </c>
      <c r="Q4" s="359" t="s">
        <v>17</v>
      </c>
      <c r="R4" s="360" t="s">
        <v>18</v>
      </c>
      <c r="S4" s="26"/>
      <c r="T4" s="18"/>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5" t="s">
        <v>3</v>
      </c>
      <c r="C5" s="9" t="str">
        <f t="shared" ref="C5:H5" si="0">IF(COUNTA(C15)=0,"",C15)</f>
        <v/>
      </c>
      <c r="D5" s="9" t="str">
        <f t="shared" si="0"/>
        <v/>
      </c>
      <c r="E5" s="9" t="str">
        <f t="shared" si="0"/>
        <v/>
      </c>
      <c r="F5" s="9" t="str">
        <f t="shared" si="0"/>
        <v/>
      </c>
      <c r="G5" s="9" t="str">
        <f t="shared" si="0"/>
        <v/>
      </c>
      <c r="H5" s="31" t="str">
        <f t="shared" si="0"/>
        <v/>
      </c>
      <c r="I5" s="26"/>
      <c r="J5" s="26"/>
      <c r="K5" s="319"/>
      <c r="L5" s="15" t="s">
        <v>3</v>
      </c>
      <c r="M5" s="9" t="str">
        <f t="shared" ref="M5:R5" si="1">IF(COUNTA(M15)=0,"",M15)</f>
        <v/>
      </c>
      <c r="N5" s="9" t="str">
        <f t="shared" si="1"/>
        <v/>
      </c>
      <c r="O5" s="9" t="str">
        <f t="shared" si="1"/>
        <v/>
      </c>
      <c r="P5" s="9" t="str">
        <f t="shared" si="1"/>
        <v/>
      </c>
      <c r="Q5" s="9" t="str">
        <f t="shared" si="1"/>
        <v/>
      </c>
      <c r="R5" s="31" t="str">
        <f t="shared" si="1"/>
        <v/>
      </c>
      <c r="S5" s="26"/>
      <c r="T5" s="18"/>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5" t="s">
        <v>19</v>
      </c>
      <c r="C7" s="9">
        <f>IF(COUNTA(C16:C27)=0,"",SUMPRODUCT(C16:C27,B16:B27))</f>
        <v>52.903225806451616</v>
      </c>
      <c r="D7" s="9">
        <f>IF(COUNTA(D16:D27)=0,"",SUMPRODUCT(D16:D27,B16:B27))</f>
        <v>74</v>
      </c>
      <c r="E7" s="9">
        <f>IF(COUNTA(E16:E27)=0,"",SUMPRODUCT(E16:E27,B16:B27))</f>
        <v>69.400000000000006</v>
      </c>
      <c r="F7" s="9" t="str">
        <f>IF(COUNTA(F16:F27)=0,"",SUMPRODUCT(F16:F27,B16:B27))</f>
        <v/>
      </c>
      <c r="G7" s="9">
        <f>IF(COUNTA(G16:G27)=0,"",SUMPRODUCT(G16:G27,B16:B27))</f>
        <v>52.903225806451616</v>
      </c>
      <c r="H7" s="31" t="str">
        <f>IF(COUNTA(H16:H27)=0,"",SUMPRODUCT(H16:H27,B16:B27))</f>
        <v/>
      </c>
      <c r="I7" s="26"/>
      <c r="J7" s="26"/>
      <c r="K7" s="319"/>
      <c r="L7" s="15" t="s">
        <v>19</v>
      </c>
      <c r="M7" s="9">
        <f>IF(COUNTA(M16:M27)=0,"",SUMPRODUCT(M16:M27,L16:L27))</f>
        <v>63.559322033898304</v>
      </c>
      <c r="N7" s="9">
        <f>IF(COUNTA(N16:N27)=0,"",SUMPRODUCT(N16:N27,L16:L27))</f>
        <v>84.444444444444443</v>
      </c>
      <c r="O7" s="9">
        <f>IF(COUNTA(O16:O27)=0,"",SUMPRODUCT(O16:O27,L16:L27))</f>
        <v>27.131782945736433</v>
      </c>
      <c r="P7" s="9" t="str">
        <f>IF(COUNTA(P16:P27)=0,"",SUMPRODUCT(P16:P27,L16:L27))</f>
        <v/>
      </c>
      <c r="Q7" s="9">
        <f>IF(COUNTA(Q16:Q27)=0,"",SUMPRODUCT(Q16:Q27,L16:L27))</f>
        <v>63.559322033898304</v>
      </c>
      <c r="R7" s="31" t="str">
        <f>IF(COUNTA(R16:R27)=0,"",SUMPRODUCT(R16:R27,L16:L27))</f>
        <v/>
      </c>
      <c r="S7" s="26"/>
      <c r="T7" s="18"/>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83" t="s">
        <v>54</v>
      </c>
      <c r="C8" s="82"/>
      <c r="D8" s="20"/>
      <c r="E8" s="20"/>
      <c r="F8" s="20"/>
      <c r="G8" s="20"/>
      <c r="H8" s="151"/>
      <c r="I8" s="26"/>
      <c r="J8" s="26"/>
      <c r="K8" s="332"/>
      <c r="L8" s="83" t="s">
        <v>54</v>
      </c>
      <c r="M8" s="20"/>
      <c r="N8" s="20"/>
      <c r="O8" s="20"/>
      <c r="P8" s="20"/>
      <c r="Q8" s="20"/>
      <c r="R8" s="151"/>
      <c r="S8" s="26"/>
      <c r="T8" s="18"/>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x14ac:dyDescent="0.25">
      <c r="A9" s="319"/>
      <c r="B9" s="83" t="s">
        <v>59</v>
      </c>
      <c r="C9" s="82"/>
      <c r="D9" s="20"/>
      <c r="E9" s="20"/>
      <c r="F9" s="20"/>
      <c r="G9" s="20"/>
      <c r="H9" s="151"/>
      <c r="I9" s="26"/>
      <c r="J9" s="26"/>
      <c r="K9" s="319"/>
      <c r="L9" s="83" t="s">
        <v>59</v>
      </c>
      <c r="M9" s="20"/>
      <c r="N9" s="20"/>
      <c r="O9" s="20"/>
      <c r="P9" s="20"/>
      <c r="Q9" s="20"/>
      <c r="R9" s="151"/>
      <c r="S9" s="26"/>
      <c r="T9" s="18"/>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83" t="s">
        <v>122</v>
      </c>
      <c r="C10" s="20"/>
      <c r="D10" s="20"/>
      <c r="E10" s="20"/>
      <c r="F10" s="20"/>
      <c r="G10" s="20"/>
      <c r="H10" s="151"/>
      <c r="I10" s="26"/>
      <c r="J10" s="26"/>
      <c r="K10" s="319"/>
      <c r="L10" s="83" t="s">
        <v>122</v>
      </c>
      <c r="M10" s="20"/>
      <c r="N10" s="20"/>
      <c r="O10" s="20"/>
      <c r="P10" s="20"/>
      <c r="Q10" s="20"/>
      <c r="R10" s="151"/>
      <c r="S10" s="26"/>
      <c r="T10" s="18"/>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4" customFormat="true" x14ac:dyDescent="0.25">
      <c r="A11" s="319"/>
      <c r="B11" s="138" t="s">
        <v>21</v>
      </c>
      <c r="C11" s="152"/>
      <c r="D11" s="20"/>
      <c r="E11" s="20"/>
      <c r="F11" s="20"/>
      <c r="G11" s="7"/>
      <c r="H11" s="28"/>
      <c r="I11" s="26"/>
      <c r="J11" s="26"/>
      <c r="K11" s="319" t="s">
        <v>191</v>
      </c>
      <c r="L11" s="138" t="s">
        <v>21</v>
      </c>
      <c r="M11" s="152">
        <f>Q11</f>
        <v>89.548022598870062</v>
      </c>
      <c r="N11" s="20">
        <f>215/225*100</f>
        <v>95.555555555555557</v>
      </c>
      <c r="O11" s="20">
        <f>102/129*100</f>
        <v>79.069767441860463</v>
      </c>
      <c r="P11" s="20"/>
      <c r="Q11" s="20">
        <f>317/354*100</f>
        <v>89.548022598870062</v>
      </c>
      <c r="R11" s="151"/>
      <c r="S11" s="26"/>
      <c r="T11" s="18"/>
      <c r="U11" s="328"/>
      <c r="AE11" s="328"/>
      <c r="AO11" s="328"/>
      <c r="AY11" s="328"/>
      <c r="AZ11" s="328"/>
      <c r="BA11" s="431"/>
      <c r="BB11" s="431"/>
      <c r="BC11" s="431"/>
      <c r="BD11" s="431"/>
      <c r="BE11" s="431"/>
      <c r="BF11" s="431"/>
      <c r="BI11" s="328"/>
      <c r="BS11" s="328"/>
      <c r="CC11" s="328"/>
      <c r="CM11" s="328"/>
      <c r="CW11" s="328"/>
      <c r="DG11" s="328"/>
      <c r="DQ11" s="328"/>
      <c r="EA11" s="328"/>
      <c r="EK11" s="328"/>
      <c r="EU11" s="328"/>
      <c r="FE11" s="328"/>
      <c r="FO11" s="328"/>
      <c r="FY11" s="328"/>
      <c r="GI11" s="328"/>
      <c r="GS11" s="328"/>
      <c r="HC11" s="328"/>
      <c r="HM11" s="328"/>
      <c r="HW11" s="328"/>
    </row>
    <row r="12" s="4" customFormat="true" x14ac:dyDescent="0.25">
      <c r="A12" s="319"/>
      <c r="B12" s="138" t="s">
        <v>30</v>
      </c>
      <c r="C12" s="20"/>
      <c r="D12" s="7"/>
      <c r="E12" s="7"/>
      <c r="F12" s="7"/>
      <c r="G12" s="7"/>
      <c r="H12" s="28"/>
      <c r="I12" s="26"/>
      <c r="J12" s="26"/>
      <c r="K12" s="319"/>
      <c r="L12" s="138" t="s">
        <v>30</v>
      </c>
      <c r="M12" s="20"/>
      <c r="N12" s="7"/>
      <c r="O12" s="7"/>
      <c r="P12" s="7"/>
      <c r="Q12" s="7"/>
      <c r="R12" s="28"/>
      <c r="S12" s="26"/>
      <c r="T12" s="18"/>
      <c r="U12" s="328"/>
      <c r="AE12" s="328"/>
      <c r="AO12" s="328"/>
      <c r="AY12" s="328"/>
      <c r="AZ12" s="328"/>
      <c r="BA12" s="431"/>
      <c r="BB12" s="431"/>
      <c r="BC12" s="431"/>
      <c r="BD12" s="431"/>
      <c r="BE12" s="431"/>
      <c r="BF12" s="431"/>
      <c r="BI12" s="328"/>
      <c r="BS12" s="328"/>
      <c r="CC12" s="328"/>
      <c r="CM12" s="328"/>
      <c r="CW12" s="328"/>
      <c r="DG12" s="328"/>
      <c r="DQ12" s="328"/>
      <c r="EA12" s="328"/>
      <c r="EK12" s="328"/>
      <c r="EU12" s="328"/>
      <c r="FE12" s="328"/>
      <c r="FO12" s="328"/>
      <c r="FY12" s="328"/>
      <c r="GI12" s="328"/>
      <c r="GS12" s="328"/>
      <c r="HC12" s="328"/>
      <c r="HM12" s="328"/>
      <c r="HW12" s="328"/>
    </row>
    <row r="13" s="1" customFormat="true" ht="15.75" customHeight="true" x14ac:dyDescent="0.2">
      <c r="A13" s="319"/>
      <c r="B13" s="138" t="s">
        <v>211</v>
      </c>
      <c r="C13" s="20"/>
      <c r="D13" s="20"/>
      <c r="E13" s="20"/>
      <c r="F13" s="20"/>
      <c r="G13" s="20"/>
      <c r="H13" s="151"/>
      <c r="I13" s="26"/>
      <c r="J13" s="26"/>
      <c r="K13" s="319" t="s">
        <v>192</v>
      </c>
      <c r="L13" s="138" t="s">
        <v>211</v>
      </c>
      <c r="M13" s="152">
        <f>Q13</f>
        <v>89.548022598870062</v>
      </c>
      <c r="N13" s="20">
        <f>215/225*100</f>
        <v>95.555555555555557</v>
      </c>
      <c r="O13" s="20">
        <f>102/129*100</f>
        <v>79.069767441860463</v>
      </c>
      <c r="P13" s="20"/>
      <c r="Q13" s="20">
        <f>317/354*100</f>
        <v>89.548022598870062</v>
      </c>
      <c r="R13" s="151"/>
      <c r="S13" s="26"/>
      <c r="T13" s="18"/>
      <c r="U13" s="329"/>
      <c r="AE13" s="329"/>
      <c r="AO13" s="329"/>
      <c r="AY13" s="329"/>
      <c r="AZ13" s="329"/>
      <c r="BA13" s="436"/>
      <c r="BB13" s="436"/>
      <c r="BC13" s="436"/>
      <c r="BD13" s="436"/>
      <c r="BE13" s="436"/>
      <c r="BF13" s="436"/>
      <c r="BI13" s="329"/>
      <c r="BS13" s="329"/>
      <c r="CC13" s="329"/>
      <c r="CM13" s="329"/>
      <c r="CW13" s="329"/>
      <c r="DG13" s="329"/>
      <c r="DQ13" s="329"/>
      <c r="EA13" s="329"/>
      <c r="EK13" s="329"/>
      <c r="EU13" s="329"/>
      <c r="FE13" s="329"/>
      <c r="FO13" s="329"/>
      <c r="FY13" s="329"/>
      <c r="GI13" s="329"/>
      <c r="GS13" s="329"/>
      <c r="HC13" s="329"/>
      <c r="HM13" s="329"/>
      <c r="HW13" s="329"/>
    </row>
    <row r="14" s="14" customFormat="true" ht="18" customHeight="true" x14ac:dyDescent="0.25">
      <c r="A14" s="356" t="s">
        <v>58</v>
      </c>
      <c r="B14" s="361" t="s">
        <v>27</v>
      </c>
      <c r="C14" s="362"/>
      <c r="D14" s="362"/>
      <c r="E14" s="362"/>
      <c r="F14" s="363"/>
      <c r="G14" s="363"/>
      <c r="H14" s="364"/>
      <c r="I14" s="26"/>
      <c r="J14" s="26"/>
      <c r="K14" s="356" t="s">
        <v>58</v>
      </c>
      <c r="L14" s="361" t="s">
        <v>27</v>
      </c>
      <c r="M14" s="362"/>
      <c r="N14" s="362"/>
      <c r="O14" s="362"/>
      <c r="P14" s="363"/>
      <c r="Q14" s="363"/>
      <c r="R14" s="364"/>
      <c r="S14" s="26"/>
      <c r="T14" s="18"/>
      <c r="U14" s="330"/>
      <c r="AE14" s="330"/>
      <c r="AO14" s="330"/>
      <c r="AY14" s="330"/>
      <c r="AZ14" s="330"/>
      <c r="BA14" s="432"/>
      <c r="BB14" s="432"/>
      <c r="BC14" s="432"/>
      <c r="BD14" s="432"/>
      <c r="BE14" s="432"/>
      <c r="BF14" s="432"/>
      <c r="BI14" s="330"/>
      <c r="BS14" s="330"/>
      <c r="CC14" s="330"/>
      <c r="CM14" s="330"/>
      <c r="CW14" s="330"/>
      <c r="DG14" s="330"/>
      <c r="DQ14" s="330"/>
      <c r="EA14" s="330"/>
      <c r="EK14" s="330"/>
      <c r="EU14" s="330"/>
      <c r="FE14" s="330"/>
      <c r="FO14" s="330"/>
      <c r="FY14" s="330"/>
      <c r="GI14" s="330"/>
      <c r="GS14" s="330"/>
      <c r="HC14" s="330"/>
      <c r="HM14" s="330"/>
      <c r="HW14" s="330"/>
    </row>
    <row r="15" x14ac:dyDescent="0.25">
      <c r="A15" s="320" t="s">
        <v>31</v>
      </c>
      <c r="B15" s="21">
        <v>0</v>
      </c>
      <c r="C15" s="152"/>
      <c r="D15" s="82"/>
      <c r="E15" s="82"/>
      <c r="F15" s="7"/>
      <c r="G15" s="7"/>
      <c r="H15" s="28"/>
      <c r="I15" s="11"/>
      <c r="J15" s="11"/>
      <c r="K15" s="320" t="s">
        <v>31</v>
      </c>
      <c r="L15" s="21">
        <v>0</v>
      </c>
      <c r="M15" s="152"/>
      <c r="N15" s="82"/>
      <c r="O15" s="82"/>
      <c r="P15" s="7"/>
      <c r="Q15" s="7"/>
      <c r="R15" s="28"/>
      <c r="S15" s="11"/>
      <c r="T15" s="17"/>
      <c r="AZ15" s="433"/>
      <c r="BA15" s="431"/>
      <c r="BB15" s="431"/>
      <c r="BC15" s="431"/>
      <c r="BD15" s="431"/>
      <c r="BE15" s="431"/>
      <c r="BF15" s="431"/>
    </row>
    <row r="16" s="2" customFormat="true" x14ac:dyDescent="0.25">
      <c r="A16" s="320" t="s">
        <v>118</v>
      </c>
      <c r="B16" s="153">
        <v>0</v>
      </c>
      <c r="C16" s="82"/>
      <c r="D16" s="82"/>
      <c r="E16" s="82"/>
      <c r="F16" s="7"/>
      <c r="G16" s="7"/>
      <c r="H16" s="28"/>
      <c r="I16" s="11"/>
      <c r="J16" s="11"/>
      <c r="K16" s="320" t="s">
        <v>118</v>
      </c>
      <c r="L16" s="153">
        <v>0</v>
      </c>
      <c r="M16" s="82"/>
      <c r="N16" s="82"/>
      <c r="O16" s="82"/>
      <c r="P16" s="7"/>
      <c r="Q16" s="7"/>
      <c r="R16" s="28"/>
      <c r="S16" s="11"/>
      <c r="T16" s="17"/>
      <c r="U16" s="331"/>
      <c r="AE16" s="331"/>
      <c r="AO16" s="331"/>
      <c r="AY16" s="331"/>
      <c r="AZ16" s="434"/>
      <c r="BA16" s="437"/>
      <c r="BB16" s="437"/>
      <c r="BC16" s="437"/>
      <c r="BD16" s="437"/>
      <c r="BE16" s="437"/>
      <c r="BF16" s="437"/>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1" t="s">
        <v>193</v>
      </c>
      <c r="B17" s="22">
        <v>1</v>
      </c>
      <c r="C17" s="152">
        <f>G17</f>
        <v>52.903225806451616</v>
      </c>
      <c r="D17" s="82">
        <v>74</v>
      </c>
      <c r="E17" s="7">
        <v>69.400000000000006</v>
      </c>
      <c r="F17" s="7"/>
      <c r="G17" s="7">
        <f>82/(82+73)*100</f>
        <v>52.903225806451616</v>
      </c>
      <c r="H17" s="28"/>
      <c r="I17" s="11"/>
      <c r="J17" s="11"/>
      <c r="K17" s="321" t="s">
        <v>194</v>
      </c>
      <c r="L17" s="22">
        <v>1</v>
      </c>
      <c r="M17" s="152">
        <f>Q17</f>
        <v>63.559322033898304</v>
      </c>
      <c r="N17" s="82">
        <f>190/225*100</f>
        <v>84.444444444444443</v>
      </c>
      <c r="O17" s="82">
        <f>35/129*100</f>
        <v>27.131782945736433</v>
      </c>
      <c r="P17" s="7"/>
      <c r="Q17" s="7">
        <f>225/354*100</f>
        <v>63.559322033898304</v>
      </c>
      <c r="R17" s="28"/>
      <c r="S17" s="11"/>
      <c r="T17" s="17"/>
      <c r="U17" s="331"/>
      <c r="AE17" s="331"/>
      <c r="AO17" s="331"/>
      <c r="AY17" s="331"/>
      <c r="AZ17" s="434"/>
      <c r="BA17" s="437"/>
      <c r="BB17" s="437"/>
      <c r="BC17" s="437"/>
      <c r="BD17" s="437"/>
      <c r="BE17" s="437"/>
      <c r="BF17" s="437"/>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1"/>
      <c r="B18" s="23"/>
      <c r="C18" s="82"/>
      <c r="D18" s="82"/>
      <c r="E18" s="82"/>
      <c r="F18" s="82"/>
      <c r="G18" s="82"/>
      <c r="H18" s="28"/>
      <c r="I18" s="11"/>
      <c r="J18" s="11"/>
      <c r="K18" s="321"/>
      <c r="L18" s="23"/>
      <c r="M18" s="82"/>
      <c r="N18" s="82"/>
      <c r="O18" s="82"/>
      <c r="P18" s="82"/>
      <c r="Q18" s="82"/>
      <c r="R18" s="28"/>
      <c r="S18" s="11"/>
      <c r="T18" s="17"/>
      <c r="U18" s="331"/>
      <c r="AE18" s="331"/>
      <c r="AO18" s="331"/>
      <c r="AY18" s="331"/>
      <c r="AZ18" s="434"/>
      <c r="BA18" s="437"/>
      <c r="BB18" s="437"/>
      <c r="BC18" s="437"/>
      <c r="BD18" s="437"/>
      <c r="BE18" s="437"/>
      <c r="BF18" s="437"/>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23"/>
      <c r="C19" s="7"/>
      <c r="D19" s="7"/>
      <c r="E19" s="7"/>
      <c r="F19" s="7"/>
      <c r="G19" s="7"/>
      <c r="H19" s="28"/>
      <c r="I19" s="11"/>
      <c r="J19" s="11"/>
      <c r="K19" s="321"/>
      <c r="L19" s="23"/>
      <c r="M19" s="7"/>
      <c r="N19" s="7"/>
      <c r="O19" s="7"/>
      <c r="P19" s="7"/>
      <c r="Q19" s="7"/>
      <c r="R19" s="28"/>
      <c r="S19" s="11"/>
      <c r="T19" s="17"/>
      <c r="U19" s="331"/>
      <c r="AE19" s="331"/>
      <c r="AO19" s="331"/>
      <c r="AY19" s="331"/>
      <c r="AZ19" s="434"/>
      <c r="BA19" s="437"/>
      <c r="BB19" s="437"/>
      <c r="BC19" s="437"/>
      <c r="BD19" s="437"/>
      <c r="BE19" s="437"/>
      <c r="BF19" s="437"/>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23"/>
      <c r="C20" s="7"/>
      <c r="D20" s="7"/>
      <c r="E20" s="140"/>
      <c r="F20" s="7"/>
      <c r="G20" s="7"/>
      <c r="H20" s="28"/>
      <c r="I20" s="11"/>
      <c r="J20" s="11"/>
      <c r="K20" s="321"/>
      <c r="L20" s="23"/>
      <c r="M20" s="7"/>
      <c r="N20" s="7"/>
      <c r="O20" s="7"/>
      <c r="P20" s="7"/>
      <c r="Q20" s="7"/>
      <c r="R20" s="28"/>
      <c r="S20" s="11"/>
      <c r="T20" s="17"/>
      <c r="U20" s="331"/>
      <c r="AE20" s="331"/>
      <c r="AO20" s="331"/>
      <c r="AY20" s="331"/>
      <c r="AZ20" s="434"/>
      <c r="BA20" s="437"/>
      <c r="BB20" s="437"/>
      <c r="BC20" s="437"/>
      <c r="BD20" s="437"/>
      <c r="BE20" s="437"/>
      <c r="BF20" s="437"/>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22"/>
      <c r="C21" s="7"/>
      <c r="D21" s="140"/>
      <c r="E21" s="140"/>
      <c r="F21" s="7"/>
      <c r="G21" s="7"/>
      <c r="H21" s="28"/>
      <c r="I21" s="11"/>
      <c r="J21" s="11"/>
      <c r="K21" s="321"/>
      <c r="L21" s="22"/>
      <c r="M21" s="7"/>
      <c r="N21" s="140"/>
      <c r="O21" s="140"/>
      <c r="P21" s="7"/>
      <c r="Q21" s="7"/>
      <c r="R21" s="28"/>
      <c r="S21" s="11"/>
      <c r="T21" s="17"/>
      <c r="U21" s="331"/>
      <c r="AE21" s="331"/>
      <c r="AO21" s="331"/>
      <c r="AY21" s="331"/>
      <c r="AZ21" s="434"/>
      <c r="BA21" s="437"/>
      <c r="BB21" s="437"/>
      <c r="BC21" s="437"/>
      <c r="BD21" s="437"/>
      <c r="BE21" s="437"/>
      <c r="BF21" s="437"/>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22"/>
      <c r="C22" s="140"/>
      <c r="D22" s="140"/>
      <c r="E22" s="140"/>
      <c r="F22" s="140"/>
      <c r="G22" s="140"/>
      <c r="H22" s="141"/>
      <c r="I22" s="11"/>
      <c r="J22" s="11"/>
      <c r="K22" s="321"/>
      <c r="L22" s="22"/>
      <c r="M22" s="140"/>
      <c r="N22" s="140"/>
      <c r="O22" s="140"/>
      <c r="P22" s="140"/>
      <c r="Q22" s="140"/>
      <c r="R22" s="141"/>
      <c r="S22" s="11"/>
      <c r="T22" s="17"/>
      <c r="U22" s="331"/>
      <c r="AE22" s="331"/>
      <c r="AO22" s="331"/>
      <c r="AY22" s="331"/>
      <c r="AZ22" s="434"/>
      <c r="BA22" s="437"/>
      <c r="BB22" s="437"/>
      <c r="BC22" s="437"/>
      <c r="BD22" s="437"/>
      <c r="BE22" s="437"/>
      <c r="BF22" s="437"/>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22"/>
      <c r="C23" s="140"/>
      <c r="D23" s="140"/>
      <c r="E23" s="140"/>
      <c r="F23" s="140"/>
      <c r="G23" s="140"/>
      <c r="H23" s="141"/>
      <c r="I23" s="11"/>
      <c r="J23" s="11"/>
      <c r="K23" s="321"/>
      <c r="L23" s="22"/>
      <c r="M23" s="140"/>
      <c r="N23" s="140"/>
      <c r="O23" s="140"/>
      <c r="P23" s="140"/>
      <c r="Q23" s="140"/>
      <c r="R23" s="141"/>
      <c r="S23" s="11"/>
      <c r="T23" s="17"/>
      <c r="U23" s="331"/>
      <c r="AE23" s="331"/>
      <c r="AO23" s="331"/>
      <c r="AY23" s="331"/>
      <c r="AZ23" s="434"/>
      <c r="BA23" s="437"/>
      <c r="BB23" s="437"/>
      <c r="BC23" s="437"/>
      <c r="BD23" s="437"/>
      <c r="BE23" s="437"/>
      <c r="BF23" s="437"/>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22"/>
      <c r="C24" s="140"/>
      <c r="D24" s="140"/>
      <c r="E24" s="140"/>
      <c r="F24" s="140"/>
      <c r="G24" s="140"/>
      <c r="H24" s="141"/>
      <c r="I24" s="11"/>
      <c r="J24" s="11"/>
      <c r="K24" s="321"/>
      <c r="L24" s="22"/>
      <c r="M24" s="140"/>
      <c r="N24" s="140"/>
      <c r="O24" s="140"/>
      <c r="P24" s="140"/>
      <c r="Q24" s="140"/>
      <c r="R24" s="141"/>
      <c r="S24" s="11"/>
      <c r="T24" s="17"/>
      <c r="U24" s="331"/>
      <c r="AE24" s="331"/>
      <c r="AO24" s="331"/>
      <c r="AY24" s="331"/>
      <c r="AZ24" s="434"/>
      <c r="BA24" s="437"/>
      <c r="BB24" s="437"/>
      <c r="BC24" s="437"/>
      <c r="BD24" s="437"/>
      <c r="BE24" s="437"/>
      <c r="BF24" s="437"/>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22"/>
      <c r="C25" s="140"/>
      <c r="D25" s="140"/>
      <c r="E25" s="140"/>
      <c r="F25" s="140"/>
      <c r="G25" s="140"/>
      <c r="H25" s="141"/>
      <c r="I25" s="11"/>
      <c r="J25" s="11"/>
      <c r="K25" s="321"/>
      <c r="L25" s="22"/>
      <c r="M25" s="140"/>
      <c r="N25" s="140"/>
      <c r="O25" s="140"/>
      <c r="P25" s="140"/>
      <c r="Q25" s="140"/>
      <c r="R25" s="141"/>
      <c r="S25" s="11"/>
      <c r="T25" s="17"/>
      <c r="U25" s="331"/>
      <c r="AE25" s="331"/>
      <c r="AO25" s="331"/>
      <c r="AY25" s="331"/>
      <c r="AZ25" s="434"/>
      <c r="BA25" s="437"/>
      <c r="BB25" s="437"/>
      <c r="BC25" s="437"/>
      <c r="BD25" s="437"/>
      <c r="BE25" s="437"/>
      <c r="BF25" s="437"/>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22"/>
      <c r="C26" s="140"/>
      <c r="D26" s="140"/>
      <c r="E26" s="140"/>
      <c r="F26" s="140"/>
      <c r="G26" s="140"/>
      <c r="H26" s="141"/>
      <c r="I26" s="11"/>
      <c r="J26" s="11"/>
      <c r="K26" s="321"/>
      <c r="L26" s="22"/>
      <c r="M26" s="140"/>
      <c r="N26" s="140"/>
      <c r="O26" s="140"/>
      <c r="P26" s="140"/>
      <c r="Q26" s="140"/>
      <c r="R26" s="141"/>
      <c r="S26" s="11"/>
      <c r="T26" s="17"/>
      <c r="U26" s="331"/>
      <c r="AE26" s="331"/>
      <c r="AO26" s="331"/>
      <c r="AY26" s="331"/>
      <c r="AZ26" s="434"/>
      <c r="BA26" s="437"/>
      <c r="BB26" s="437"/>
      <c r="BC26" s="437"/>
      <c r="BD26" s="437"/>
      <c r="BE26" s="437"/>
      <c r="BF26" s="437"/>
      <c r="BI26" s="331"/>
      <c r="BS26" s="331"/>
      <c r="CC26" s="331"/>
      <c r="CM26" s="331"/>
      <c r="CW26" s="331"/>
      <c r="DG26" s="331"/>
      <c r="DQ26" s="331"/>
      <c r="EA26" s="331"/>
      <c r="EK26" s="331"/>
      <c r="EU26" s="331"/>
      <c r="FE26" s="331"/>
      <c r="FO26" s="331"/>
      <c r="FY26" s="331"/>
      <c r="GI26" s="331"/>
      <c r="GS26" s="331"/>
      <c r="HC26" s="331"/>
      <c r="HM26" s="331"/>
      <c r="HW26" s="331"/>
    </row>
    <row r="27" s="2" customFormat="true" x14ac:dyDescent="0.25">
      <c r="A27" s="321"/>
      <c r="B27" s="22"/>
      <c r="C27" s="6"/>
      <c r="D27" s="6"/>
      <c r="E27" s="6"/>
      <c r="F27" s="6"/>
      <c r="G27" s="6"/>
      <c r="H27" s="29"/>
      <c r="I27" s="11"/>
      <c r="J27" s="11"/>
      <c r="K27" s="321"/>
      <c r="L27" s="24"/>
      <c r="M27" s="6"/>
      <c r="N27" s="6"/>
      <c r="O27" s="6"/>
      <c r="P27" s="6"/>
      <c r="Q27" s="6"/>
      <c r="R27" s="29"/>
      <c r="S27" s="11"/>
      <c r="T27" s="17"/>
      <c r="U27" s="331"/>
      <c r="AE27" s="331"/>
      <c r="AO27" s="331"/>
      <c r="AY27" s="331"/>
      <c r="AZ27" s="434"/>
      <c r="BA27" s="437"/>
      <c r="BB27" s="437"/>
      <c r="BC27" s="437"/>
      <c r="BD27" s="437"/>
      <c r="BE27" s="437"/>
      <c r="BF27" s="437"/>
      <c r="BI27" s="331"/>
      <c r="BS27" s="331"/>
      <c r="CC27" s="331"/>
      <c r="CM27" s="331"/>
      <c r="CW27" s="331"/>
      <c r="DG27" s="331"/>
      <c r="DQ27" s="331"/>
      <c r="EA27" s="331"/>
      <c r="EK27" s="331"/>
      <c r="EU27" s="331"/>
      <c r="FE27" s="331"/>
      <c r="FO27" s="331"/>
      <c r="FY27" s="331"/>
      <c r="GI27" s="331"/>
      <c r="GS27" s="331"/>
      <c r="HC27" s="331"/>
      <c r="HM27" s="331"/>
      <c r="HW27" s="331"/>
    </row>
    <row r="28" s="2" customFormat="true" ht="93" customHeight="true" x14ac:dyDescent="0.25">
      <c r="A28" s="323" t="s">
        <v>12</v>
      </c>
      <c r="B28" s="570" t="s">
        <v>199</v>
      </c>
      <c r="C28" s="572"/>
      <c r="D28" s="572"/>
      <c r="E28" s="572"/>
      <c r="F28" s="572"/>
      <c r="G28" s="572"/>
      <c r="H28" s="573"/>
      <c r="I28" s="11"/>
      <c r="J28" s="11"/>
      <c r="K28" s="323" t="s">
        <v>12</v>
      </c>
      <c r="L28" s="570" t="s">
        <v>200</v>
      </c>
      <c r="M28" s="572"/>
      <c r="N28" s="572"/>
      <c r="O28" s="572"/>
      <c r="P28" s="572"/>
      <c r="Q28" s="572"/>
      <c r="R28" s="573"/>
      <c r="S28" s="11"/>
      <c r="T28" s="17"/>
      <c r="U28" s="331"/>
      <c r="AE28" s="331"/>
      <c r="AO28" s="331"/>
      <c r="AY28" s="331"/>
      <c r="AZ28" s="561"/>
      <c r="BA28" s="561"/>
      <c r="BB28" s="561"/>
      <c r="BC28" s="561"/>
      <c r="BD28" s="561"/>
      <c r="BE28" s="561"/>
      <c r="BF28" s="561"/>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139</v>
      </c>
      <c r="C29" s="273"/>
      <c r="D29" s="273"/>
      <c r="E29" s="273"/>
      <c r="F29" s="273"/>
      <c r="G29" s="273"/>
      <c r="H29" s="274"/>
      <c r="I29" s="11"/>
      <c r="J29" s="11"/>
      <c r="K29" s="323"/>
      <c r="L29" s="137" t="s">
        <v>139</v>
      </c>
      <c r="M29" s="273"/>
      <c r="N29" s="273"/>
      <c r="O29" s="273"/>
      <c r="P29" s="273"/>
      <c r="Q29" s="273"/>
      <c r="R29" s="274"/>
      <c r="S29" s="11"/>
      <c r="T29" s="17"/>
      <c r="U29" s="331"/>
      <c r="AE29" s="331"/>
      <c r="AO29" s="331"/>
      <c r="AY29" s="331"/>
      <c r="AZ29" s="331"/>
      <c r="BA29" s="434"/>
      <c r="BB29" s="434"/>
      <c r="BC29" s="434"/>
      <c r="BD29" s="434"/>
      <c r="BE29" s="434"/>
      <c r="BF29" s="434"/>
      <c r="BI29" s="331"/>
      <c r="BS29" s="331"/>
      <c r="CC29" s="331"/>
      <c r="CM29" s="331"/>
      <c r="CW29" s="331"/>
      <c r="DG29" s="331"/>
      <c r="DQ29" s="331"/>
      <c r="EA29" s="331"/>
      <c r="EK29" s="331"/>
      <c r="EU29" s="331"/>
      <c r="FE29" s="331"/>
      <c r="FO29" s="331"/>
      <c r="FY29" s="331"/>
      <c r="GI29" s="331"/>
      <c r="GS29" s="331"/>
      <c r="HC29" s="331"/>
      <c r="HM29" s="331"/>
      <c r="HW29" s="331"/>
    </row>
    <row r="30" s="2" customFormat="true" ht="15" customHeight="true" x14ac:dyDescent="0.25">
      <c r="A30" s="323"/>
      <c r="B30" s="137" t="s">
        <v>115</v>
      </c>
      <c r="C30" s="90" t="s">
        <v>195</v>
      </c>
      <c r="D30" s="90" t="s">
        <v>195</v>
      </c>
      <c r="E30" s="90" t="s">
        <v>195</v>
      </c>
      <c r="F30" s="90"/>
      <c r="G30" s="90" t="s">
        <v>195</v>
      </c>
      <c r="H30" s="260"/>
      <c r="I30" s="11"/>
      <c r="J30" s="11"/>
      <c r="K30" s="323"/>
      <c r="L30" s="137" t="s">
        <v>115</v>
      </c>
      <c r="M30" s="90" t="s">
        <v>195</v>
      </c>
      <c r="N30" s="90" t="s">
        <v>195</v>
      </c>
      <c r="O30" s="90" t="s">
        <v>195</v>
      </c>
      <c r="P30" s="90"/>
      <c r="Q30" s="90" t="s">
        <v>195</v>
      </c>
      <c r="R30" s="260"/>
      <c r="S30" s="11"/>
      <c r="T30" s="17"/>
      <c r="U30" s="331"/>
      <c r="AE30" s="331"/>
      <c r="AO30" s="331"/>
      <c r="AY30" s="331"/>
      <c r="AZ30" s="331"/>
      <c r="BA30" s="434"/>
      <c r="BB30" s="434"/>
      <c r="BC30" s="434"/>
      <c r="BD30" s="434"/>
      <c r="BE30" s="434"/>
      <c r="BF30" s="434"/>
      <c r="BI30" s="331"/>
      <c r="BS30" s="331"/>
      <c r="CC30" s="331"/>
      <c r="CM30" s="331"/>
      <c r="CW30" s="331"/>
      <c r="DG30" s="331"/>
      <c r="DQ30" s="331"/>
      <c r="EA30" s="331"/>
      <c r="EK30" s="331"/>
      <c r="EU30" s="331"/>
      <c r="FE30" s="331"/>
      <c r="FO30" s="331"/>
      <c r="FY30" s="331"/>
      <c r="GI30" s="331"/>
      <c r="GS30" s="331"/>
      <c r="HC30" s="331"/>
      <c r="HM30" s="331"/>
      <c r="HW30" s="331"/>
    </row>
    <row r="31" s="2" customFormat="true" ht="15" hidden="true" customHeight="true" x14ac:dyDescent="0.25">
      <c r="A31" s="323"/>
      <c r="B31" s="137" t="s">
        <v>146</v>
      </c>
      <c r="C31" s="90"/>
      <c r="D31" s="90"/>
      <c r="E31" s="90"/>
      <c r="F31" s="90"/>
      <c r="G31" s="90"/>
      <c r="H31" s="260"/>
      <c r="I31" s="11"/>
      <c r="J31" s="11"/>
      <c r="K31" s="323"/>
      <c r="L31" s="137" t="s">
        <v>146</v>
      </c>
      <c r="M31" s="90" t="s">
        <v>189</v>
      </c>
      <c r="N31" s="90" t="s">
        <v>189</v>
      </c>
      <c r="O31" s="90" t="s">
        <v>189</v>
      </c>
      <c r="P31" s="90"/>
      <c r="Q31" s="90" t="s">
        <v>189</v>
      </c>
      <c r="R31" s="260"/>
      <c r="S31" s="11"/>
      <c r="T31" s="17"/>
      <c r="U31" s="331"/>
      <c r="AE31" s="331"/>
      <c r="AO31" s="331"/>
      <c r="AY31" s="331"/>
      <c r="AZ31" s="331"/>
      <c r="BA31" s="434"/>
      <c r="BB31" s="434"/>
      <c r="BC31" s="434"/>
      <c r="BD31" s="434"/>
      <c r="BE31" s="434"/>
      <c r="BF31" s="434"/>
      <c r="BI31" s="331"/>
      <c r="BS31" s="331"/>
      <c r="CC31" s="331"/>
      <c r="CM31" s="331"/>
      <c r="CW31" s="331"/>
      <c r="DG31" s="331"/>
      <c r="DQ31" s="331"/>
      <c r="EA31" s="331"/>
      <c r="EK31" s="331"/>
      <c r="EU31" s="331"/>
      <c r="FE31" s="331"/>
      <c r="FO31" s="331"/>
      <c r="FY31" s="331"/>
      <c r="GI31" s="331"/>
      <c r="GS31" s="331"/>
      <c r="HC31" s="331"/>
      <c r="HM31" s="331"/>
      <c r="HW31" s="331"/>
    </row>
    <row r="32" ht="16.5" hidden="true" customHeight="true" x14ac:dyDescent="0.25">
      <c r="A32" s="323"/>
      <c r="B32" s="137" t="s">
        <v>147</v>
      </c>
      <c r="C32" s="90"/>
      <c r="D32" s="90"/>
      <c r="E32" s="90"/>
      <c r="F32" s="90"/>
      <c r="G32" s="90"/>
      <c r="H32" s="260"/>
      <c r="I32" s="11"/>
      <c r="J32" s="11"/>
      <c r="K32" s="323"/>
      <c r="L32" s="137" t="s">
        <v>147</v>
      </c>
      <c r="M32" s="90"/>
      <c r="N32" s="90"/>
      <c r="O32" s="90"/>
      <c r="P32" s="90"/>
      <c r="Q32" s="90"/>
      <c r="R32" s="260"/>
      <c r="S32" s="11"/>
      <c r="T32" s="17"/>
      <c r="BA32" s="433"/>
      <c r="BB32" s="433"/>
      <c r="BC32" s="433"/>
      <c r="BD32" s="433"/>
      <c r="BE32" s="433"/>
      <c r="BF32" s="433"/>
    </row>
    <row r="33" ht="16.5" customHeight="true" x14ac:dyDescent="0.25">
      <c r="A33" s="323"/>
      <c r="B33" s="137" t="s">
        <v>116</v>
      </c>
      <c r="C33" s="90"/>
      <c r="D33" s="90"/>
      <c r="E33" s="90"/>
      <c r="F33" s="90"/>
      <c r="G33" s="90"/>
      <c r="H33" s="260"/>
      <c r="I33" s="11"/>
      <c r="J33" s="11"/>
      <c r="K33" s="323"/>
      <c r="L33" s="137" t="s">
        <v>116</v>
      </c>
      <c r="M33" s="90" t="s">
        <v>189</v>
      </c>
      <c r="N33" s="90" t="s">
        <v>189</v>
      </c>
      <c r="O33" s="90" t="s">
        <v>189</v>
      </c>
      <c r="P33" s="90"/>
      <c r="Q33" s="90" t="s">
        <v>189</v>
      </c>
      <c r="R33" s="260"/>
      <c r="S33" s="11"/>
      <c r="T33" s="17"/>
      <c r="BA33" s="433"/>
      <c r="BB33" s="433"/>
      <c r="BC33" s="433"/>
      <c r="BD33" s="433"/>
      <c r="BE33" s="433"/>
      <c r="BF33" s="433"/>
    </row>
    <row r="34" ht="16.5" customHeight="true" x14ac:dyDescent="0.25">
      <c r="A34" s="324"/>
      <c r="B34" s="12" t="s">
        <v>23</v>
      </c>
      <c r="C34" s="144"/>
      <c r="D34" s="144"/>
      <c r="E34" s="144"/>
      <c r="F34" s="145"/>
      <c r="G34" s="146"/>
      <c r="H34" s="147"/>
      <c r="I34" s="11"/>
      <c r="J34" s="11"/>
      <c r="K34" s="324"/>
      <c r="L34" s="12" t="s">
        <v>23</v>
      </c>
      <c r="M34" s="144"/>
      <c r="N34" s="10"/>
      <c r="O34" s="10"/>
      <c r="P34" s="145"/>
      <c r="Q34" s="146"/>
      <c r="R34" s="147"/>
      <c r="S34" s="11"/>
      <c r="T34" s="17"/>
      <c r="BA34" s="433"/>
      <c r="BB34" s="433"/>
      <c r="BC34" s="433"/>
      <c r="BD34" s="433"/>
      <c r="BE34" s="433"/>
      <c r="BF34" s="433"/>
    </row>
    <row r="35" s="3" customFormat="true" ht="16.5" thickBot="true" x14ac:dyDescent="0.3">
      <c r="A35" s="325"/>
      <c r="B35" s="30" t="s">
        <v>20</v>
      </c>
      <c r="C35" s="149">
        <f>G35</f>
        <v>155</v>
      </c>
      <c r="D35" s="149">
        <f>1+22+21+41</f>
        <v>85</v>
      </c>
      <c r="E35" s="149">
        <v>69</v>
      </c>
      <c r="F35" s="149"/>
      <c r="G35" s="149">
        <f>168-13</f>
        <v>155</v>
      </c>
      <c r="H35" s="150"/>
      <c r="I35" s="27"/>
      <c r="J35" s="27"/>
      <c r="K35" s="325"/>
      <c r="L35" s="30" t="s">
        <v>20</v>
      </c>
      <c r="M35" s="149">
        <f>Q35</f>
        <v>354</v>
      </c>
      <c r="N35" s="149">
        <v>225</v>
      </c>
      <c r="O35" s="149">
        <v>129</v>
      </c>
      <c r="P35" s="149"/>
      <c r="Q35" s="149">
        <v>354</v>
      </c>
      <c r="R35" s="156"/>
      <c r="S35" s="27"/>
      <c r="T35" s="19"/>
      <c r="U35" s="326"/>
      <c r="AE35" s="326"/>
      <c r="AO35" s="326"/>
      <c r="AY35" s="326"/>
      <c r="AZ35" s="326"/>
      <c r="BA35" s="435"/>
      <c r="BB35" s="435"/>
      <c r="BC35" s="435"/>
      <c r="BD35" s="435"/>
      <c r="BE35" s="435"/>
      <c r="BF35" s="435"/>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2018-06-12T05:52:50Z</dcterms:modified>
</cp:coreProperties>
</file>