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<sst xmlns="http://schemas.openxmlformats.org/spreadsheetml/2006/main" count="1184" uniqueCount="225">
  <si>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</si>
  <si>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</si>
  <si>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</si>
  <si>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</si>
  <si>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</si>
  <si>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</si>
  <si>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</si>
  <si>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</si>
  <si>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</si>
  <si>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</si>
  <si>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</si>
  <si>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</si>
  <si>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</si>
  <si>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</si>
  <si>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</si>
  <si>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</si>
  <si>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</si>
  <si>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</si>
  <si>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</si>
  <si>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</si>
  <si>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</si>
  <si>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</si>
  <si>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</si>
  <si>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</si>
  <si>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</si>
  <si>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</si>
  <si>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</si>
  <si>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</si>
  <si>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</si>
  <si>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</si>
  <si>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</si>
  <si>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</si>
  <si>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</si>
  <si>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</si>
  <si>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</si>
  <si>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</si>
  <si>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</si>
  <si>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</si>
  <si>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</si>
  <si>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</si>
  <si>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</si>
  <si>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</si>
  <si>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</si>
  <si>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</si>
  <si>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</si>
  <si>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</si>
  <si>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</si>
  <si>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</si>
  <si>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</si>
  <si>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</si>
  <si>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</si>
  <si>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</si>
  <si>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</si>
  <si>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</si>
  <si>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</si>
  <si>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</si>
  <si>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</si>
  <si>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</si>
  <si>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</si>
  <si>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</si>
  <si>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</si>
  <si>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</si>
  <si>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</si>
  <si>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</si>
  <si>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</si>
  <si>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</si>
  <si>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</si>
  <si>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</si>
  <si>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</si>
  <si>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</si>
  <si>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</si>
  <si>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</si>
  <si>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</si>
  <si>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</si>
  <si>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</si>
  <si>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</si>
  <si>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</si>
  <si>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</si>
  <si>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</si>
  <si>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</si>
  <si>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</si>
  <si>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</si>
  <si>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</si>
  <si>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</si>
  <si>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</si>
  <si>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</si>
  <si>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</si>
  <si>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</si>
  <si>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</si>
  <si>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</si>
  <si>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</si>
  <si>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</si>
  <si>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</si>
  <si>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</si>
  <si>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</si>
  <si>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</si>
  <si>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</si>
  <si>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</si>
  <si>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</si>
  <si>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</si>
  <si>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</si>
  <si>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</si>
  <si>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</si>
  <si>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</si>
  <si>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</si>
  <si>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</si>
  <si>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</si>
  <si>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</si>
  <si>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</si>
  <si>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</si>
  <si>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</si>
  <si>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</si>
  <si>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</si>
  <si>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</si>
  <si>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</si>
  <si>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</si>
  <si>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</si>
  <si>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</si>
  <si>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</si>
  <si>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</si>
  <si>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</si>
  <si>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</si>
  <si>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</si>
  <si>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</si>
  <si>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</si>
  <si>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</si>
  <si>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</si>
  <si>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</si>
  <si>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</si>
  <si>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</si>
  <si>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</si>
  <si>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</si>
  <si>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</si>
  <si>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</si>
  <si>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</si>
  <si>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</si>
  <si>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</si>
  <si>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</si>
  <si>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</si>
  <si>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</si>
  <si>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</si>
  <si>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</si>
  <si>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</si>
  <si>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</si>
  <si>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</si>
  <si>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</si>
  <si>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</si>
  <si>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</si>
  <si>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</si>
  <si>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</si>
  <si>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</si>
  <si>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</si>
  <si>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</si>
  <si>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</si>
  <si>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</si>
  <si>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</si>
  <si>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</si>
  <si>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</si>
  <si>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</si>
  <si>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</si>
  <si>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</si>
  <si>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</si>
  <si>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</si>
  <si>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</si>
  <si>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</si>
  <si>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</si>
  <si>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</si>
  <si>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</si>
  <si>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</si>
  <si>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</si>
  <si>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</si>
  <si>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</si>
  <si>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</si>
  <si>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</si>
  <si>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</si>
  <si>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</si>
  <si>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</si>
  <si>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</si>
  <si>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</si>
  <si>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UIS11</t>
  </si>
  <si>
    <t>Madagascar</t>
  </si>
  <si>
    <t>UIS13</t>
  </si>
  <si>
    <t>UIS14</t>
  </si>
  <si>
    <t>UIS15</t>
  </si>
  <si>
    <t>UNESCO UIS (http://data.uis.unesco.org/)</t>
  </si>
  <si>
    <t>Facility estimates (%)</t>
  </si>
  <si>
    <t>Potable water</t>
  </si>
  <si>
    <t>Yes</t>
  </si>
  <si>
    <t xml:space="preserve">Basic estimate used </t>
  </si>
  <si>
    <t>No handwashing data</t>
  </si>
  <si>
    <t>Missing data are assumed to indicate no potable water. In the absence of the number of primary and secondary schools, a national estimate is calculated based on the proportion of primary and secondary school-aged children.</t>
  </si>
  <si>
    <t xml:space="preserve">In the absence of the number of primary and secondary schools, a national estimate is calculated based on the proportion of primary and secondary school-aged children. 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</si>
  <si>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</si>
  <si>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</si>
  <si>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No</t>
  </si>
  <si>
    <t xml:space="preserve">In the absence of the number of primary and secondary schools, a national estimate is calculated based on the proportion of primary and secondary school-aged children. None of the estimates are used as they are outliers when compared to data from other years from the same data source. 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</si>
  <si>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</si>
  <si>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</si>
  <si>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</si>
  <si>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</si>
  <si>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</si>
  <si>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</si>
  <si>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</si>
  <si>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</si>
  <si>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</si>
  <si>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</si>
  <si>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</si>
  <si>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</si>
  <si>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</si>
  <si>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</si>
  <si>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</si>
  <si>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</si>
  <si>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</si>
  <si>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UIS16</t>
  </si>
  <si>
    <t>No drinking water data available.</t>
  </si>
  <si>
    <t>Single-sex basic sanitation facilities</t>
  </si>
  <si>
    <t xml:space="preserve">The secondary school estimate is based on coverage in lower and upper secondary schools and the school age population for each level. </t>
  </si>
  <si>
    <t xml:space="preserve">Facility with water </t>
  </si>
  <si>
    <t xml:space="preserve">Facility with soap </t>
  </si>
  <si>
    <t>No handwashing facility data available.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</si>
  <si>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</si>
  <si>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</si>
  <si>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39.6% of primary schools do not have toilets. 2.1% of primary schools have no information on toilets. These are considered to have no facilities in the estimate above.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</si>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</sst>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8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67" fillId="41" borderId="0" xfId="0" applyFont="true" applyFill="true" applyBorder="true" applyAlignment="true">
      <alignment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3" fillId="0" borderId="24" xfId="0" applyFont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3" fillId="0" borderId="25" xfId="0" applyFont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3" fillId="2" borderId="29" xfId="0" applyNumberFormat="true" applyFont="true" applyFill="true" applyBorder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0" borderId="0" xfId="0" applyAlignment="true">
      <alignment horizontal="center" vertic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5B-4874-B870-2248A20E8E00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B-4874-B870-2248A20E8E00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5B-4874-B870-2248A20E8E00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B-4874-B870-2248A20E8E00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5B-4874-B870-2248A20E8E00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B-4874-B870-2248A20E8E00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5B-4874-B870-2248A20E8E00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95B-4874-B870-2248A20E8E00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95B-4874-B870-2248A20E8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33952"/>
        <c:axId val="84736640"/>
      </c:barChart>
      <c:catAx>
        <c:axId val="847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6640"/>
        <c:crosses val="autoZero"/>
        <c:auto val="1"/>
        <c:lblAlgn val="ctr"/>
        <c:lblOffset val="100"/>
        <c:noMultiLvlLbl val="0"/>
      </c:catAx>
      <c:valAx>
        <c:axId val="8473664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39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F5F-421F-9F2C-DA0C68A7460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21F-9F2C-DA0C68A7460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F5F-421F-9F2C-DA0C68A7460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F5F-421F-9F2C-DA0C68A7460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21F-9F2C-DA0C68A7460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84-438B-A7C5-EFE110974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30.4</c:v>
                </c:pt>
                <c:pt idx="1">
                  <c:v>#N/A</c:v>
                </c:pt>
                <c:pt idx="2">
                  <c:v>25.2</c:v>
                </c:pt>
                <c:pt idx="3">
                  <c:v>25.8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32.700000000000003</c:v>
                </c:pt>
                <c:pt idx="6">
                  <c:v>32.700000000000003</c:v>
                </c:pt>
                <c:pt idx="7">
                  <c:v>32.700000000000003</c:v>
                </c:pt>
                <c:pt idx="8">
                  <c:v>32.700000000000003</c:v>
                </c:pt>
                <c:pt idx="9">
                  <c:v>32.700000000000003</c:v>
                </c:pt>
                <c:pt idx="10">
                  <c:v>31.4</c:v>
                </c:pt>
                <c:pt idx="11">
                  <c:v>30.1</c:v>
                </c:pt>
                <c:pt idx="12">
                  <c:v>28.8</c:v>
                </c:pt>
                <c:pt idx="13">
                  <c:v>27.6</c:v>
                </c:pt>
                <c:pt idx="14">
                  <c:v>26.3</c:v>
                </c:pt>
                <c:pt idx="15">
                  <c:v>25</c:v>
                </c:pt>
                <c:pt idx="16">
                  <c:v>23.7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4-438B-A7C5-EFE1109749F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4-438B-A7C5-EFE1109749F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4-438B-A7C5-EFE1109749F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92-4C02-8932-5F3E58018C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4-438B-A7C5-EFE1109749F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84-438B-A7C5-EFE110974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F5F-421F-9F2C-DA0C68A7460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F-421F-9F2C-DA0C68A7460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5F-421F-9F2C-DA0C68A7460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F-421F-9F2C-DA0C68A7460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5F-421F-9F2C-DA0C68A7460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5F-421F-9F2C-DA0C68A7460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84-438B-A7C5-EFE110974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1F5F-421F-9F2C-DA0C68A74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45216"/>
        <c:axId val="75146752"/>
      </c:scatterChart>
      <c:valAx>
        <c:axId val="751452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6752"/>
        <c:crosses val="autoZero"/>
        <c:crossBetween val="midCat"/>
        <c:majorUnit val="5"/>
      </c:valAx>
      <c:valAx>
        <c:axId val="751467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52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34-4E57-A02F-AB309F3242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4-4E57-A02F-AB309F3242F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4-4E57-A02F-AB309F3242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4-4E57-A02F-AB309F3242F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4-4E57-A02F-AB309F3242F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A7-4D60-8C91-E78707917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34-4E57-A02F-AB309F3242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34-4E57-A02F-AB309F3242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2-4ECD-A9A9-67B93A35BC2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34-4E57-A02F-AB309F3242F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7-4D60-8C91-E78707917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A834-4E57-A02F-AB309F3242F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34-4E57-A02F-AB309F3242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34-4E57-A02F-AB309F3242F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34-4E57-A02F-AB309F3242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34-4E57-A02F-AB309F3242F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34-4E57-A02F-AB309F3242F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7-4D60-8C91-E78707917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A834-4E57-A02F-AB309F324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64768"/>
        <c:axId val="84466304"/>
      </c:scatterChart>
      <c:valAx>
        <c:axId val="844647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66304"/>
        <c:crosses val="autoZero"/>
        <c:crossBetween val="midCat"/>
        <c:majorUnit val="5"/>
      </c:valAx>
      <c:valAx>
        <c:axId val="844663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647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8E4-40A1-B984-A1DAEF86CA6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4-40A1-B984-A1DAEF86CA6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8E4-40A1-B984-A1DAEF86CA6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8E4-40A1-B984-A1DAEF86CA6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4-40A1-B984-A1DAEF86CA6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1-4EB8-BB26-1D89A36AC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18.100000000000001</c:v>
                </c:pt>
                <c:pt idx="1">
                  <c:v>#N/A</c:v>
                </c:pt>
                <c:pt idx="2">
                  <c:v>14.8</c:v>
                </c:pt>
                <c:pt idx="3">
                  <c:v>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19.7</c:v>
                </c:pt>
                <c:pt idx="6">
                  <c:v>19.7</c:v>
                </c:pt>
                <c:pt idx="7">
                  <c:v>19.7</c:v>
                </c:pt>
                <c:pt idx="8">
                  <c:v>19.7</c:v>
                </c:pt>
                <c:pt idx="9">
                  <c:v>19.7</c:v>
                </c:pt>
                <c:pt idx="10">
                  <c:v>18.8</c:v>
                </c:pt>
                <c:pt idx="11">
                  <c:v>18</c:v>
                </c:pt>
                <c:pt idx="12">
                  <c:v>17.100000000000001</c:v>
                </c:pt>
                <c:pt idx="13">
                  <c:v>16.3</c:v>
                </c:pt>
                <c:pt idx="14">
                  <c:v>15.4</c:v>
                </c:pt>
                <c:pt idx="15">
                  <c:v>14.6</c:v>
                </c:pt>
                <c:pt idx="16">
                  <c:v>13.7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E4-40A1-B984-A1DAEF86CA6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E4-40A1-B984-A1DAEF86CA6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9-4CD0-A28B-5DFC6A9C8B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E4-40A1-B984-A1DAEF86CA6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1-4EB8-BB26-1D89A36AC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8E4-40A1-B984-A1DAEF86CA6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E4-40A1-B984-A1DAEF86CA6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E4-40A1-B984-A1DAEF86CA6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E4-40A1-B984-A1DAEF86CA6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E4-40A1-B984-A1DAEF86CA6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E4-40A1-B984-A1DAEF86CA6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1-4EB8-BB26-1D89A36AC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98E4-40A1-B984-A1DAEF86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31232"/>
        <c:axId val="84841216"/>
      </c:scatterChart>
      <c:valAx>
        <c:axId val="848312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1216"/>
        <c:crosses val="autoZero"/>
        <c:crossBetween val="midCat"/>
        <c:majorUnit val="5"/>
      </c:valAx>
      <c:valAx>
        <c:axId val="848412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312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48-4A8D-8788-D997AE4450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48-4A8D-8788-D997AE44505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48-4A8D-8788-D997AE4450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48-4A8D-8788-D997AE44505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48-4A8D-8788-D997AE44505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1C-471F-9C6B-B91282A56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52.2</c:v>
                </c:pt>
                <c:pt idx="13">
                  <c:v>52.2</c:v>
                </c:pt>
                <c:pt idx="14">
                  <c:v>52.2</c:v>
                </c:pt>
                <c:pt idx="15">
                  <c:v>52.2</c:v>
                </c:pt>
                <c:pt idx="16">
                  <c:v>52.2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48-4A8D-8788-D997AE4450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48-4A8D-8788-D997AE44505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48-4A8D-8788-D997AE4450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C-4CC5-8FBC-F6488D0E337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148-4A8D-8788-D997AE44505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C-471F-9C6B-B91282A56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52.15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75.7</c:v>
                </c:pt>
                <c:pt idx="9">
                  <c:v>75.7</c:v>
                </c:pt>
                <c:pt idx="10">
                  <c:v>75.7</c:v>
                </c:pt>
                <c:pt idx="11">
                  <c:v>75.7</c:v>
                </c:pt>
                <c:pt idx="12">
                  <c:v>75.7</c:v>
                </c:pt>
                <c:pt idx="13">
                  <c:v>75.7</c:v>
                </c:pt>
                <c:pt idx="14">
                  <c:v>75.7</c:v>
                </c:pt>
                <c:pt idx="15">
                  <c:v>75.7</c:v>
                </c:pt>
                <c:pt idx="16">
                  <c:v>75.7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148-4A8D-8788-D997AE44505F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48-4A8D-8788-D997AE4450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48-4A8D-8788-D997AE44505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148-4A8D-8788-D997AE4450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6148-4A8D-8788-D997AE44505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48-4A8D-8788-D997AE44505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C-471F-9C6B-B91282A56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76.3</c:v>
                </c:pt>
                <c:pt idx="3">
                  <c:v>75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6148-4A8D-8788-D997AE445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28960"/>
        <c:axId val="85530496"/>
      </c:scatterChart>
      <c:valAx>
        <c:axId val="855289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30496"/>
        <c:crosses val="autoZero"/>
        <c:crossBetween val="midCat"/>
        <c:majorUnit val="5"/>
      </c:valAx>
      <c:valAx>
        <c:axId val="8553049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89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7-4C74-80ED-F243AE0423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57-4C74-80ED-F243AE04239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7-4C74-80ED-F243AE04239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7-4C74-80ED-F243AE04239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7-4C74-80ED-F243AE04239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C1-411D-972B-BE3AF9F24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57-4C74-80ED-F243AE0423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57-4C74-80ED-F243AE04239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C-479C-A50E-9E0B1DE422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7-4C74-80ED-F243AE04239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1-411D-972B-BE3AF9F24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357-4C74-80ED-F243AE04239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57-4C74-80ED-F243AE0423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7-4C74-80ED-F243AE04239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57-4C74-80ED-F243AE04239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57-4C74-80ED-F243AE04239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57-4C74-80ED-F243AE04239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C1-411D-972B-BE3AF9F24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0357-4C74-80ED-F243AE04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36992"/>
        <c:axId val="85638528"/>
      </c:scatterChart>
      <c:valAx>
        <c:axId val="856369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38528"/>
        <c:crosses val="autoZero"/>
        <c:crossBetween val="midCat"/>
        <c:majorUnit val="5"/>
      </c:valAx>
      <c:valAx>
        <c:axId val="8563852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369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68-480E-85CD-BBAB35FF9C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68-480E-85CD-BBAB35FF9C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68-480E-85CD-BBAB35FF9C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68-480E-85CD-BBAB35FF9C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A-4F05-A1E0-CE8D6364B6F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1-454E-87A3-BD1D6D067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68-480E-85CD-BBAB35FF9C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68-480E-85CD-BBAB35FF9C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7-40CE-80A4-E1156BAB3A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68-480E-85CD-BBAB35FF9C4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1-454E-87A3-BD1D6D067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56.9</c:v>
                </c:pt>
                <c:pt idx="6">
                  <c:v>56.9</c:v>
                </c:pt>
                <c:pt idx="7">
                  <c:v>56.9</c:v>
                </c:pt>
                <c:pt idx="8">
                  <c:v>56.9</c:v>
                </c:pt>
                <c:pt idx="9">
                  <c:v>56.9</c:v>
                </c:pt>
                <c:pt idx="10">
                  <c:v>57.7</c:v>
                </c:pt>
                <c:pt idx="11">
                  <c:v>58.5</c:v>
                </c:pt>
                <c:pt idx="12">
                  <c:v>59.3</c:v>
                </c:pt>
                <c:pt idx="13">
                  <c:v>60.1</c:v>
                </c:pt>
                <c:pt idx="14">
                  <c:v>60.9</c:v>
                </c:pt>
                <c:pt idx="15">
                  <c:v>61.7</c:v>
                </c:pt>
                <c:pt idx="16">
                  <c:v>62.6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5368-480E-85CD-BBAB35FF9C4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368-480E-85CD-BBAB35FF9C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68-480E-85CD-BBAB35FF9C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368-480E-85CD-BBAB35FF9C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5368-480E-85CD-BBAB35FF9C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68-480E-85CD-BBAB35FF9C4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1-454E-87A3-BD1D6D067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58.3</c:v>
                </c:pt>
                <c:pt idx="1">
                  <c:v>#N/A</c:v>
                </c:pt>
                <c:pt idx="2">
                  <c:v>61.8</c:v>
                </c:pt>
                <c:pt idx="3">
                  <c:v>61.1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5368-480E-85CD-BBAB35FF9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01312"/>
        <c:axId val="85902848"/>
      </c:scatterChart>
      <c:valAx>
        <c:axId val="859013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02848"/>
        <c:crosses val="autoZero"/>
        <c:crossBetween val="midCat"/>
        <c:majorUnit val="5"/>
      </c:valAx>
      <c:valAx>
        <c:axId val="8590284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013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71-46B8-B705-3D4253BBD1E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1-46B8-B705-3D4253BBD1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71-46B8-B705-3D4253BBD1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71-46B8-B705-3D4253BBD1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71-46B8-B705-3D4253BBD1E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F-4C7B-947B-9D92630F0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71-46B8-B705-3D4253BBD1E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71-46B8-B705-3D4253BBD1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71-46B8-B705-3D4253BBD1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71-46B8-B705-3D4253BBD1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71-46B8-B705-3D4253BBD1E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F-4C7B-947B-9D92630F0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71-46B8-B705-3D4253BBD1E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71-46B8-B705-3D4253BBD1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71-46B8-B705-3D4253BBD1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71-46B8-B705-3D4253BBD1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71-46B8-B705-3D4253BBD1E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F-4C7B-947B-9D92630F0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48864"/>
        <c:axId val="86550400"/>
      </c:scatterChart>
      <c:valAx>
        <c:axId val="865488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0400"/>
        <c:crosses val="autoZero"/>
        <c:crossBetween val="midCat"/>
        <c:majorUnit val="5"/>
      </c:valAx>
      <c:valAx>
        <c:axId val="865504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488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0-4DF5-81F9-45086BF7C0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0-4DF5-81F9-45086BF7C0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B-4DBF-9B2C-652716CA279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0-4DF5-81F9-45086BF7C07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C-4FCD-916C-011D7604B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0-4DF5-81F9-45086BF7C0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0-4DF5-81F9-45086BF7C07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0-4DF5-81F9-45086BF7C0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00-4DF5-81F9-45086BF7C0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00-4DF5-81F9-45086BF7C07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2C-4FCD-916C-011D7604B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00-4DF5-81F9-45086BF7C0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00-4DF5-81F9-45086BF7C0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F-4419-80EC-503C2B7FD27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00-4DF5-81F9-45086BF7C07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C-4FCD-916C-011D7604B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85984"/>
        <c:axId val="89387776"/>
      </c:scatterChart>
      <c:valAx>
        <c:axId val="893859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7776"/>
        <c:crosses val="autoZero"/>
        <c:crossBetween val="midCat"/>
        <c:majorUnit val="5"/>
      </c:valAx>
      <c:valAx>
        <c:axId val="893877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59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3-46E5-8EDC-78EA47F764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3-46E5-8EDC-78EA47F7640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F-43D2-BE27-F78F808FF6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3-46E5-8EDC-78EA47F7640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3-4C46-9C34-851635CAA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3-46E5-8EDC-78EA47F764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3-46E5-8EDC-78EA47F7640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3-46E5-8EDC-78EA47F7640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93-46E5-8EDC-78EA47F7640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3-46E5-8EDC-78EA47F7640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3-4C46-9C34-851635CAA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93-46E5-8EDC-78EA47F764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93-46E5-8EDC-78EA47F7640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8-40B1-9CD0-6C08C7A971E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93-46E5-8EDC-78EA47F7640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23-4C46-9C34-851635CAA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23840"/>
        <c:axId val="90725376"/>
      </c:scatterChart>
      <c:valAx>
        <c:axId val="907238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5376"/>
        <c:crosses val="autoZero"/>
        <c:crossBetween val="midCat"/>
        <c:majorUnit val="5"/>
      </c:valAx>
      <c:valAx>
        <c:axId val="907253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38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E-42D7-B885-66892D79AE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E-42D7-B885-66892D79AEF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E-42D7-B885-66892D79AEF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5-4435-9EFA-86F965C0C0C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E-42D7-B885-66892D79AEF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01-4AAA-98E7-07D5C03E3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E-42D7-B885-66892D79AE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E-42D7-B885-66892D79AEF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E-42D7-B885-66892D79AEF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E-42D7-B885-66892D79AEF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EE-42D7-B885-66892D79AEF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1-4AAA-98E7-07D5C03E3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E-42D7-B885-66892D79AE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EE-42D7-B885-66892D79AEF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EE-42D7-B885-66892D79AEF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3-43BF-BB54-AF30D8713B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EE-42D7-B885-66892D79AEF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1-4AAA-98E7-07D5C03E3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06016"/>
        <c:axId val="91894528"/>
      </c:scatterChart>
      <c:valAx>
        <c:axId val="916060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94528"/>
        <c:crosses val="autoZero"/>
        <c:crossBetween val="midCat"/>
        <c:majorUnit val="5"/>
      </c:valAx>
      <c:valAx>
        <c:axId val="918945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060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6F-4838-AD81-4BE3D44BFF11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19.260886920000001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13.7</c:v>
                </c:pt>
                <c:pt idx="5">
                  <c:v>23.707692309999999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6F-4838-AD81-4BE3D44BFF11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80.739113079999996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86.3</c:v>
                </c:pt>
                <c:pt idx="5">
                  <c:v>76.292307690000001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96F-4838-AD81-4BE3D44BF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8032"/>
        <c:axId val="85629952"/>
      </c:barChart>
      <c:catAx>
        <c:axId val="856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9952"/>
        <c:crosses val="autoZero"/>
        <c:auto val="1"/>
        <c:lblAlgn val="ctr"/>
        <c:lblOffset val="100"/>
        <c:noMultiLvlLbl val="0"/>
      </c:catAx>
      <c:valAx>
        <c:axId val="856299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6E-4FE7-8F81-76F35207F6A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6E-4FE7-8F81-76F35207F6A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A-412F-A1A7-35735BAF5C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6E-4FE7-8F81-76F35207F6A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5-43BF-A927-D30889364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6E-4FE7-8F81-76F35207F6A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6E-4FE7-8F81-76F35207F6A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6E-4FE7-8F81-76F35207F6A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6E-4FE7-8F81-76F35207F6A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6E-4FE7-8F81-76F35207F6A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5-43BF-A927-D30889364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6E-4FE7-8F81-76F35207F6A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6E-4FE7-8F81-76F35207F6A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8-490A-B1AD-43A449572AA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6E-4FE7-8F81-76F35207F6A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A5-43BF-A927-D30889364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9680"/>
        <c:axId val="92921216"/>
      </c:scatterChart>
      <c:valAx>
        <c:axId val="929196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21216"/>
        <c:crosses val="autoZero"/>
        <c:crossBetween val="midCat"/>
        <c:majorUnit val="5"/>
      </c:valAx>
      <c:valAx>
        <c:axId val="929212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196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F-4D65-98C2-146781F395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F-4D65-98C2-146781F395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4-492D-96DC-D0AEBB288B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F-4D65-98C2-146781F395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2-407B-BBB1-BB1488D4B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F-4D65-98C2-146781F395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F-4D65-98C2-146781F395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F-4D65-98C2-146781F395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5F-4D65-98C2-146781F395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5F-4D65-98C2-146781F395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2-407B-BBB1-BB1488D4B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5F-4D65-98C2-146781F395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5F-4D65-98C2-146781F395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F-4D65-98C2-146781F395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B-40D1-9017-B6B45347BA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5F-4D65-98C2-146781F395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2-407B-BBB1-BB1488D4B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45536"/>
        <c:axId val="93747072"/>
      </c:scatterChart>
      <c:valAx>
        <c:axId val="937455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747072"/>
        <c:crosses val="autoZero"/>
        <c:crossBetween val="midCat"/>
        <c:majorUnit val="5"/>
      </c:valAx>
      <c:valAx>
        <c:axId val="937470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7455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52.15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93-4746-81D4-FA7F842CEFF6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69.282866839999997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62.553846149999998</c:v>
                </c:pt>
                <c:pt idx="5">
                  <c:v>23.5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93-4746-81D4-FA7F842CEFF6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30.717133159999999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37.446153850000002</c:v>
                </c:pt>
                <c:pt idx="5">
                  <c:v>24.35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93-4746-81D4-FA7F842CE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7232"/>
        <c:axId val="86448768"/>
      </c:barChart>
      <c:catAx>
        <c:axId val="864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8768"/>
        <c:crosses val="autoZero"/>
        <c:auto val="1"/>
        <c:lblAlgn val="ctr"/>
        <c:lblOffset val="100"/>
        <c:noMultiLvlLbl val="0"/>
      </c:catAx>
      <c:valAx>
        <c:axId val="864487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2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36-41C9-B3C2-B02D799A37C6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36-41C9-B3C2-B02D799A37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36-41C9-B3C2-B02D799A37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6-41C9-B3C2-B02D799A37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36-41C9-B3C2-B02D799A37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36-41C9-B3C2-B02D799A37C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0F-4704-971A-C7BF75894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036-41C9-B3C2-B02D799A37C6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26.7</c:v>
                </c:pt>
                <c:pt idx="6">
                  <c:v>26.7</c:v>
                </c:pt>
                <c:pt idx="7">
                  <c:v>26.7</c:v>
                </c:pt>
                <c:pt idx="8">
                  <c:v>26.7</c:v>
                </c:pt>
                <c:pt idx="9">
                  <c:v>26.7</c:v>
                </c:pt>
                <c:pt idx="10">
                  <c:v>25.6</c:v>
                </c:pt>
                <c:pt idx="11">
                  <c:v>24.6</c:v>
                </c:pt>
                <c:pt idx="12">
                  <c:v>23.5</c:v>
                </c:pt>
                <c:pt idx="13">
                  <c:v>22.4</c:v>
                </c:pt>
                <c:pt idx="14">
                  <c:v>21.4</c:v>
                </c:pt>
                <c:pt idx="15">
                  <c:v>20.3</c:v>
                </c:pt>
                <c:pt idx="16">
                  <c:v>19.3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24.78606600746776</c:v>
                </c:pt>
                <c:pt idx="1">
                  <c:v>#N/A</c:v>
                </c:pt>
                <c:pt idx="2">
                  <c:v>20.529970152125141</c:v>
                </c:pt>
                <c:pt idx="3">
                  <c:v>20.964733541278061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36-41C9-B3C2-B02D799A37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36-41C9-B3C2-B02D799A37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36-41C9-B3C2-B02D799A37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36-41C9-B3C2-B02D799A37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36-41C9-B3C2-B02D799A37C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0F-4704-971A-C7BF75894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44704"/>
        <c:axId val="92346624"/>
      </c:scatterChart>
      <c:valAx>
        <c:axId val="92344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6624"/>
        <c:crosses val="autoZero"/>
        <c:crossBetween val="midCat"/>
        <c:majorUnit val="5"/>
      </c:valAx>
      <c:valAx>
        <c:axId val="923466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4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38-4C91-9690-0CEFF3812F7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38-4C91-9690-0CEFF3812F7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8-4C91-9690-0CEFF3812F7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8-4C91-9690-0CEFF3812F7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38-4C91-9690-0CEFF3812F7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9B-4417-A897-063C40985F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8-4C91-9690-0CEFF3812F7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8-4C91-9690-0CEFF3812F7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8-4C91-9690-0CEFF3812F7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8-4C91-9690-0CEFF3812F7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38-4C91-9690-0CEFF3812F7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9B-4417-A897-063C40985F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D38-4C91-9690-0CEFF3812F76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38-4C91-9690-0CEFF3812F7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38-4C91-9690-0CEFF3812F7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38-4C91-9690-0CEFF3812F7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38-4C91-9690-0CEFF3812F7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38-4C91-9690-0CEFF3812F7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B-4417-A897-063C40985F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1D38-4C91-9690-0CEFF381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63584"/>
        <c:axId val="131771008"/>
      </c:scatterChart>
      <c:valAx>
        <c:axId val="131763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71008"/>
        <c:crosses val="autoZero"/>
        <c:crossBetween val="midCat"/>
        <c:majorUnit val="5"/>
      </c:valAx>
      <c:valAx>
        <c:axId val="1317710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63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1C-4662-9A90-982E55D89BC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1C-4662-9A90-982E55D89BC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C-4662-9A90-982E55D89BC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C-4662-9A90-982E55D89BC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C-4662-9A90-982E55D89BC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37-435B-800E-326AAE48D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C-4662-9A90-982E55D89BC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1C-4662-9A90-982E55D89BC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1C-4662-9A90-982E55D89BC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1C-4662-9A90-982E55D89BC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1C-4662-9A90-982E55D89BC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7-435B-800E-326AAE48D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C1C-4662-9A90-982E55D89BC2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1C-4662-9A90-982E55D89BC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1C-4662-9A90-982E55D89BC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1C-4662-9A90-982E55D89BC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1C-4662-9A90-982E55D89BC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1C-4662-9A90-982E55D89BC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7-435B-800E-326AAE48D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EC1C-4662-9A90-982E55D8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71136"/>
        <c:axId val="147372672"/>
      </c:scatterChart>
      <c:valAx>
        <c:axId val="147371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72672"/>
        <c:crosses val="autoZero"/>
        <c:crossBetween val="midCat"/>
        <c:majorUnit val="5"/>
      </c:valAx>
      <c:valAx>
        <c:axId val="1473726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71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69.3</c:v>
                </c:pt>
                <c:pt idx="9">
                  <c:v>69.3</c:v>
                </c:pt>
                <c:pt idx="10">
                  <c:v>69.3</c:v>
                </c:pt>
                <c:pt idx="11">
                  <c:v>69.3</c:v>
                </c:pt>
                <c:pt idx="12">
                  <c:v>69.3</c:v>
                </c:pt>
                <c:pt idx="13">
                  <c:v>69.3</c:v>
                </c:pt>
                <c:pt idx="14">
                  <c:v>69.3</c:v>
                </c:pt>
                <c:pt idx="15">
                  <c:v>69.3</c:v>
                </c:pt>
                <c:pt idx="16">
                  <c:v>69.3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6-4586-A885-AFE914EFBAED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B6-4586-A885-AFE914EFBAE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6-4586-A885-AFE914EFBAE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2B6-4586-A885-AFE914EFBAE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2B6-4586-A885-AFE914EFBAE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6-4586-A885-AFE914EFBAE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D-4E68-8BCF-8BC75C0D4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69.788900692866775</c:v>
                </c:pt>
                <c:pt idx="3">
                  <c:v>68.776832983681956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2B6-4586-A885-AFE914EFBAED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B6-4586-A885-AFE914EFBAE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B6-4586-A885-AFE914EFBAE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B6-4586-A885-AFE914EFBAE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6-4586-A885-AFE914EFBAE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6-4586-A885-AFE914EFBAE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D-4E68-8BCF-8BC75C0D4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397888"/>
        <c:axId val="238265088"/>
      </c:scatterChart>
      <c:valAx>
        <c:axId val="2173978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5088"/>
        <c:crosses val="autoZero"/>
        <c:crossBetween val="midCat"/>
        <c:majorUnit val="5"/>
      </c:valAx>
      <c:valAx>
        <c:axId val="2382650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78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04-46D4-A3BE-25C792D573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04-46D4-A3BE-25C792D573A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4-46D4-A3BE-25C792D573A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4-46D4-A3BE-25C792D573A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4-46D4-A3BE-25C792D573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43-4046-BECE-CF9BC2FB7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04-46D4-A3BE-25C792D573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2-4F24-BEB5-AFE91DA16CF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04-46D4-A3BE-25C792D573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3-4046-BECE-CF9BC2FB7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704-46D4-A3BE-25C792D573AE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04-46D4-A3BE-25C792D573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04-46D4-A3BE-25C792D573A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04-46D4-A3BE-25C792D573A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04-46D4-A3BE-25C792D573A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04-46D4-A3BE-25C792D573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3-4046-BECE-CF9BC2FB7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7704-46D4-A3BE-25C792D57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20512"/>
        <c:axId val="385150976"/>
      </c:scatterChart>
      <c:valAx>
        <c:axId val="3851205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50976"/>
        <c:crosses val="autoZero"/>
        <c:crossBetween val="midCat"/>
        <c:majorUnit val="5"/>
      </c:valAx>
      <c:valAx>
        <c:axId val="3851509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05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6E-4B87-A267-49A15E0DFB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6E-4B87-A267-49A15E0DFB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E-4B87-A267-49A15E0DFB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E-4B87-A267-49A15E0DFB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E-4B87-A267-49A15E0DFB4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30-4189-9606-97AC4562A2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6E-4B87-A267-49A15E0DFB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3-4E37-A5DA-FD228531A3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E-4B87-A267-49A15E0DFB4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0-4189-9606-97AC4562A2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E6E-4B87-A267-49A15E0DFB4C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E-4B87-A267-49A15E0DFB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E-4B87-A267-49A15E0DFB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6E-4B87-A267-49A15E0DFB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6E-4B87-A267-49A15E0DFB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E-4B87-A267-49A15E0DFB4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0-4189-9606-97AC4562A2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7E6E-4B87-A267-49A15E0DF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54368"/>
        <c:axId val="74568448"/>
      </c:scatterChart>
      <c:valAx>
        <c:axId val="745543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68448"/>
        <c:crosses val="autoZero"/>
        <c:crossBetween val="midCat"/>
        <c:majorUnit val="5"/>
      </c:valAx>
      <c:valAx>
        <c:axId val="745684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543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043244727927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163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170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Madagascar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597" t="s">
        <v>224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33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164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171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172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173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34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165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166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167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168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169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1" t="s">
        <v>32</v>
      </c>
      <c r="B1" s="362" t="str">
        <f>'Water Data'!B1</f>
        <v>UIS11</v>
      </c>
      <c r="C1" s="583" t="str">
        <f>'Water Data'!C1:H2</f>
        <v>Madagascar</v>
      </c>
      <c r="D1" s="584"/>
      <c r="E1" s="584"/>
      <c r="F1" s="584"/>
      <c r="G1" s="584"/>
      <c r="H1" s="585"/>
      <c r="I1" s="25"/>
      <c r="J1" s="25"/>
      <c r="K1" s="361" t="s">
        <v>32</v>
      </c>
      <c r="L1" s="362" t="str">
        <f>'Water Data'!L1</f>
        <v>UIS13</v>
      </c>
      <c r="M1" s="583" t="str">
        <f>'Water Data'!M1:R2</f>
        <v>Madagascar</v>
      </c>
      <c r="N1" s="584"/>
      <c r="O1" s="584"/>
      <c r="P1" s="584"/>
      <c r="Q1" s="584"/>
      <c r="R1" s="585"/>
      <c r="S1" s="25"/>
      <c r="T1" s="25"/>
      <c r="U1" s="361" t="s">
        <v>32</v>
      </c>
      <c r="V1" s="362" t="str">
        <f>'Water Data'!V1</f>
        <v>UIS14</v>
      </c>
      <c r="W1" s="583" t="str">
        <f>'Water Data'!W1:AB2</f>
        <v>Madagascar</v>
      </c>
      <c r="X1" s="584"/>
      <c r="Y1" s="584"/>
      <c r="Z1" s="584"/>
      <c r="AA1" s="584"/>
      <c r="AB1" s="585"/>
      <c r="AC1" s="25"/>
      <c r="AD1" s="25"/>
      <c r="AE1" s="361" t="s">
        <v>32</v>
      </c>
      <c r="AF1" s="362" t="str">
        <f>'Water Data'!AF1</f>
        <v>UIS15</v>
      </c>
      <c r="AG1" s="583" t="str">
        <f>'Water Data'!AG1:AL2</f>
        <v>Madagascar</v>
      </c>
      <c r="AH1" s="584"/>
      <c r="AI1" s="584"/>
      <c r="AJ1" s="584"/>
      <c r="AK1" s="584"/>
      <c r="AL1" s="585"/>
      <c r="AM1" s="25"/>
      <c r="AN1" s="25"/>
      <c r="AO1" s="361" t="s">
        <v>32</v>
      </c>
      <c r="AP1" s="431" t="str">
        <f>'Water Data'!AP1</f>
        <v>UIS16</v>
      </c>
      <c r="AQ1" s="583" t="str">
        <f>'Water Data'!AQ1:AV2</f>
        <v>Madagascar</v>
      </c>
      <c r="AR1" s="584"/>
      <c r="AS1" s="584"/>
      <c r="AT1" s="584"/>
      <c r="AU1" s="584"/>
      <c r="AV1" s="585"/>
      <c r="AW1" s="25"/>
      <c r="AX1" s="25"/>
    </row>
    <row r="2" x14ac:dyDescent="0.25">
      <c r="A2" s="363" t="str">
        <f>'Water Data'!A2</f>
        <v>UNESCO UIS (http://data.uis.unesco.org/)</v>
      </c>
      <c r="B2" s="364"/>
      <c r="C2" s="586"/>
      <c r="D2" s="586"/>
      <c r="E2" s="586"/>
      <c r="F2" s="586"/>
      <c r="G2" s="586"/>
      <c r="H2" s="587"/>
      <c r="I2" s="11"/>
      <c r="J2" s="11"/>
      <c r="K2" s="363" t="str">
        <f>'Water Data'!K2</f>
        <v>UNESCO UIS (http://data.uis.unesco.org/)</v>
      </c>
      <c r="L2" s="364"/>
      <c r="M2" s="586"/>
      <c r="N2" s="586"/>
      <c r="O2" s="586"/>
      <c r="P2" s="586"/>
      <c r="Q2" s="586"/>
      <c r="R2" s="587"/>
      <c r="S2" s="11"/>
      <c r="T2" s="11"/>
      <c r="U2" s="363" t="str">
        <f>'Water Data'!U2</f>
        <v>UNESCO UIS (http://data.uis.unesco.org/)</v>
      </c>
      <c r="V2" s="364"/>
      <c r="W2" s="586"/>
      <c r="X2" s="586"/>
      <c r="Y2" s="586"/>
      <c r="Z2" s="586"/>
      <c r="AA2" s="586"/>
      <c r="AB2" s="587"/>
      <c r="AC2" s="11"/>
      <c r="AD2" s="11"/>
      <c r="AE2" s="363" t="str">
        <f>'Water Data'!AE2</f>
        <v>UNESCO UIS (http://data.uis.unesco.org/)</v>
      </c>
      <c r="AF2" s="364"/>
      <c r="AG2" s="586"/>
      <c r="AH2" s="586"/>
      <c r="AI2" s="586"/>
      <c r="AJ2" s="586"/>
      <c r="AK2" s="586"/>
      <c r="AL2" s="587"/>
      <c r="AM2" s="11"/>
      <c r="AN2" s="11"/>
      <c r="AO2" s="363" t="str">
        <f>'Water Data'!AO2</f>
        <v>UNESCO UIS (http://data.uis.unesco.org/)</v>
      </c>
      <c r="AP2" s="364"/>
      <c r="AQ2" s="586"/>
      <c r="AR2" s="586"/>
      <c r="AS2" s="586"/>
      <c r="AT2" s="586"/>
      <c r="AU2" s="586"/>
      <c r="AV2" s="587"/>
      <c r="AW2" s="11"/>
      <c r="AX2" s="11"/>
    </row>
    <row r="3" x14ac:dyDescent="0.25">
      <c r="A3" s="365" t="str">
        <f>'Water Data'!A3</f>
        <v>Other</v>
      </c>
      <c r="B3" s="366"/>
      <c r="C3" s="588">
        <f>'Water Data'!C3:H3</f>
        <v>2011</v>
      </c>
      <c r="D3" s="589"/>
      <c r="E3" s="589"/>
      <c r="F3" s="589"/>
      <c r="G3" s="589"/>
      <c r="H3" s="590"/>
      <c r="I3" s="11"/>
      <c r="J3" s="11"/>
      <c r="K3" s="365" t="str">
        <f>'Water Data'!K3</f>
        <v>Other</v>
      </c>
      <c r="L3" s="366"/>
      <c r="M3" s="588">
        <f>'Water Data'!M3:R3</f>
        <v>2013</v>
      </c>
      <c r="N3" s="589"/>
      <c r="O3" s="589"/>
      <c r="P3" s="589"/>
      <c r="Q3" s="589"/>
      <c r="R3" s="590"/>
      <c r="S3" s="11"/>
      <c r="T3" s="11"/>
      <c r="U3" s="365" t="str">
        <f>'Water Data'!U3</f>
        <v>Other</v>
      </c>
      <c r="V3" s="366"/>
      <c r="W3" s="588">
        <f>'Water Data'!W3:AB3</f>
        <v>2014</v>
      </c>
      <c r="X3" s="589"/>
      <c r="Y3" s="589"/>
      <c r="Z3" s="589"/>
      <c r="AA3" s="589"/>
      <c r="AB3" s="590"/>
      <c r="AC3" s="11"/>
      <c r="AD3" s="11"/>
      <c r="AE3" s="365" t="str">
        <f>'Water Data'!AE3</f>
        <v>Other</v>
      </c>
      <c r="AF3" s="366"/>
      <c r="AG3" s="588">
        <f>'Water Data'!AG3:AL3</f>
        <v>2015</v>
      </c>
      <c r="AH3" s="589"/>
      <c r="AI3" s="589"/>
      <c r="AJ3" s="589"/>
      <c r="AK3" s="589"/>
      <c r="AL3" s="590"/>
      <c r="AM3" s="11"/>
      <c r="AN3" s="11"/>
      <c r="AO3" s="365" t="str">
        <f>'Water Data'!AO3</f>
        <v>Other</v>
      </c>
      <c r="AP3" s="366"/>
      <c r="AQ3" s="588">
        <f>'Water Data'!AQ3:AV3</f>
        <v>2016</v>
      </c>
      <c r="AR3" s="589"/>
      <c r="AS3" s="589"/>
      <c r="AT3" s="589"/>
      <c r="AU3" s="589"/>
      <c r="AV3" s="590"/>
      <c r="AW3" s="11"/>
      <c r="AX3" s="11"/>
    </row>
    <row r="4" s="4" customFormat="true" ht="18" customHeight="true" x14ac:dyDescent="0.25">
      <c r="A4" s="367" t="s">
        <v>204</v>
      </c>
      <c r="B4" s="368" t="s">
        <v>28</v>
      </c>
      <c r="C4" s="369" t="s">
        <v>7</v>
      </c>
      <c r="D4" s="369" t="s">
        <v>1</v>
      </c>
      <c r="E4" s="369" t="s">
        <v>2</v>
      </c>
      <c r="F4" s="369" t="s">
        <v>16</v>
      </c>
      <c r="G4" s="369" t="s">
        <v>17</v>
      </c>
      <c r="H4" s="370" t="s">
        <v>18</v>
      </c>
      <c r="I4" s="26"/>
      <c r="J4" s="26"/>
      <c r="K4" s="367" t="s">
        <v>204</v>
      </c>
      <c r="L4" s="368" t="s">
        <v>28</v>
      </c>
      <c r="M4" s="369" t="s">
        <v>7</v>
      </c>
      <c r="N4" s="369" t="s">
        <v>1</v>
      </c>
      <c r="O4" s="369" t="s">
        <v>2</v>
      </c>
      <c r="P4" s="369" t="s">
        <v>16</v>
      </c>
      <c r="Q4" s="369" t="s">
        <v>17</v>
      </c>
      <c r="R4" s="370" t="s">
        <v>18</v>
      </c>
      <c r="S4" s="26"/>
      <c r="T4" s="26"/>
      <c r="U4" s="367" t="s">
        <v>204</v>
      </c>
      <c r="V4" s="368" t="s">
        <v>28</v>
      </c>
      <c r="W4" s="369" t="s">
        <v>7</v>
      </c>
      <c r="X4" s="369" t="s">
        <v>1</v>
      </c>
      <c r="Y4" s="369" t="s">
        <v>2</v>
      </c>
      <c r="Z4" s="369" t="s">
        <v>16</v>
      </c>
      <c r="AA4" s="369" t="s">
        <v>17</v>
      </c>
      <c r="AB4" s="370" t="s">
        <v>18</v>
      </c>
      <c r="AC4" s="26"/>
      <c r="AD4" s="26"/>
      <c r="AE4" s="367" t="s">
        <v>204</v>
      </c>
      <c r="AF4" s="368" t="s">
        <v>28</v>
      </c>
      <c r="AG4" s="369" t="s">
        <v>7</v>
      </c>
      <c r="AH4" s="369" t="s">
        <v>1</v>
      </c>
      <c r="AI4" s="369" t="s">
        <v>2</v>
      </c>
      <c r="AJ4" s="369" t="s">
        <v>16</v>
      </c>
      <c r="AK4" s="369" t="s">
        <v>17</v>
      </c>
      <c r="AL4" s="370" t="s">
        <v>18</v>
      </c>
      <c r="AM4" s="26"/>
      <c r="AN4" s="26"/>
      <c r="AO4" s="367" t="s">
        <v>204</v>
      </c>
      <c r="AP4" s="368" t="s">
        <v>28</v>
      </c>
      <c r="AQ4" s="369" t="s">
        <v>7</v>
      </c>
      <c r="AR4" s="369" t="s">
        <v>1</v>
      </c>
      <c r="AS4" s="369" t="s">
        <v>2</v>
      </c>
      <c r="AT4" s="369" t="s">
        <v>16</v>
      </c>
      <c r="AU4" s="369" t="s">
        <v>17</v>
      </c>
      <c r="AV4" s="370" t="s">
        <v>18</v>
      </c>
      <c r="AW4" s="26"/>
      <c r="AX4" s="26"/>
      <c r="AY4" s="324"/>
      <c r="AZ4" s="324"/>
      <c r="BA4" s="432"/>
      <c r="BB4" s="432"/>
      <c r="BC4" s="432"/>
      <c r="BD4" s="432"/>
      <c r="BE4" s="432"/>
      <c r="BF4" s="432"/>
      <c r="BI4" s="324"/>
      <c r="BS4" s="324"/>
      <c r="CC4" s="324"/>
      <c r="CM4" s="324"/>
      <c r="CW4" s="324"/>
      <c r="DG4" s="324"/>
      <c r="DQ4" s="324"/>
      <c r="EA4" s="324"/>
      <c r="EK4" s="324"/>
      <c r="EU4" s="324"/>
      <c r="FE4" s="324"/>
      <c r="FO4" s="324"/>
      <c r="FY4" s="324"/>
      <c r="GI4" s="324"/>
      <c r="GS4" s="324"/>
      <c r="HC4" s="324"/>
      <c r="HM4" s="324"/>
      <c r="HW4" s="324"/>
    </row>
    <row r="5" s="4" customFormat="true" x14ac:dyDescent="0.25">
      <c r="A5" s="316"/>
      <c r="B5" s="170" t="s">
        <v>3</v>
      </c>
      <c r="C5" s="7"/>
      <c r="D5" s="7"/>
      <c r="E5" s="7"/>
      <c r="F5" s="7"/>
      <c r="G5" s="7"/>
      <c r="H5" s="28"/>
      <c r="I5" s="26"/>
      <c r="J5" s="26"/>
      <c r="K5" s="328"/>
      <c r="L5" s="170" t="s">
        <v>3</v>
      </c>
      <c r="M5" s="7"/>
      <c r="N5" s="7"/>
      <c r="O5" s="7"/>
      <c r="P5" s="7"/>
      <c r="Q5" s="7"/>
      <c r="R5" s="28"/>
      <c r="S5" s="26"/>
      <c r="T5" s="26"/>
      <c r="U5" s="316"/>
      <c r="V5" s="170" t="s">
        <v>3</v>
      </c>
      <c r="W5" s="7"/>
      <c r="X5" s="7"/>
      <c r="Y5" s="7"/>
      <c r="Z5" s="7"/>
      <c r="AA5" s="7"/>
      <c r="AB5" s="28"/>
      <c r="AC5" s="26"/>
      <c r="AD5" s="26"/>
      <c r="AE5" s="328"/>
      <c r="AF5" s="170" t="s">
        <v>3</v>
      </c>
      <c r="AG5" s="7"/>
      <c r="AH5" s="7"/>
      <c r="AI5" s="7"/>
      <c r="AJ5" s="7"/>
      <c r="AK5" s="7"/>
      <c r="AL5" s="28"/>
      <c r="AM5" s="26"/>
      <c r="AN5" s="26"/>
      <c r="AO5" s="328"/>
      <c r="AP5" s="170" t="s">
        <v>3</v>
      </c>
      <c r="AQ5" s="7"/>
      <c r="AR5" s="7"/>
      <c r="AS5" s="7"/>
      <c r="AT5" s="7"/>
      <c r="AU5" s="7"/>
      <c r="AV5" s="28"/>
      <c r="AW5" s="26"/>
      <c r="AX5" s="26"/>
      <c r="AY5" s="324"/>
      <c r="AZ5" s="324"/>
      <c r="BA5" s="432"/>
      <c r="BB5" s="432"/>
      <c r="BC5" s="432"/>
      <c r="BD5" s="432"/>
      <c r="BE5" s="432"/>
      <c r="BF5" s="432"/>
      <c r="BI5" s="324"/>
      <c r="BS5" s="324"/>
      <c r="CC5" s="324"/>
      <c r="CM5" s="324"/>
      <c r="CW5" s="324"/>
      <c r="DG5" s="324"/>
      <c r="DQ5" s="324"/>
      <c r="EA5" s="324"/>
      <c r="EK5" s="324"/>
      <c r="EU5" s="324"/>
      <c r="FE5" s="324"/>
      <c r="FO5" s="324"/>
      <c r="FY5" s="324"/>
      <c r="GI5" s="324"/>
      <c r="GS5" s="324"/>
      <c r="HC5" s="324"/>
      <c r="HM5" s="324"/>
      <c r="HW5" s="324"/>
    </row>
    <row r="6" s="4" customFormat="true" x14ac:dyDescent="0.25">
      <c r="A6" s="316"/>
      <c r="B6" s="170" t="s">
        <v>25</v>
      </c>
      <c r="C6" s="7"/>
      <c r="D6" s="7"/>
      <c r="E6" s="7"/>
      <c r="F6" s="7"/>
      <c r="G6" s="7"/>
      <c r="H6" s="28"/>
      <c r="I6" s="26"/>
      <c r="J6" s="26"/>
      <c r="K6" s="328"/>
      <c r="L6" s="170" t="s">
        <v>25</v>
      </c>
      <c r="M6" s="7"/>
      <c r="N6" s="7"/>
      <c r="O6" s="7"/>
      <c r="P6" s="7"/>
      <c r="Q6" s="7"/>
      <c r="R6" s="28"/>
      <c r="S6" s="26"/>
      <c r="T6" s="26"/>
      <c r="U6" s="316"/>
      <c r="V6" s="170" t="s">
        <v>25</v>
      </c>
      <c r="W6" s="7"/>
      <c r="X6" s="7"/>
      <c r="Y6" s="7"/>
      <c r="Z6" s="7"/>
      <c r="AA6" s="7"/>
      <c r="AB6" s="28"/>
      <c r="AC6" s="26"/>
      <c r="AD6" s="26"/>
      <c r="AE6" s="328"/>
      <c r="AF6" s="170" t="s">
        <v>25</v>
      </c>
      <c r="AG6" s="7"/>
      <c r="AH6" s="7"/>
      <c r="AI6" s="7"/>
      <c r="AJ6" s="7"/>
      <c r="AK6" s="7"/>
      <c r="AL6" s="28"/>
      <c r="AM6" s="26"/>
      <c r="AN6" s="26"/>
      <c r="AO6" s="316"/>
      <c r="AP6" s="170" t="s">
        <v>25</v>
      </c>
      <c r="AQ6" s="7"/>
      <c r="AR6" s="7"/>
      <c r="AS6" s="7"/>
      <c r="AT6" s="7"/>
      <c r="AU6" s="7"/>
      <c r="AV6" s="28"/>
      <c r="AW6" s="26"/>
      <c r="AX6" s="26"/>
      <c r="AY6" s="324"/>
      <c r="AZ6" s="324"/>
      <c r="BA6" s="432"/>
      <c r="BB6" s="432"/>
      <c r="BC6" s="432"/>
      <c r="BD6" s="432"/>
      <c r="BE6" s="432"/>
      <c r="BF6" s="432"/>
      <c r="BI6" s="324"/>
      <c r="BS6" s="324"/>
      <c r="CC6" s="324"/>
      <c r="CM6" s="324"/>
      <c r="CW6" s="324"/>
      <c r="DG6" s="324"/>
      <c r="DQ6" s="324"/>
      <c r="EA6" s="324"/>
      <c r="EK6" s="324"/>
      <c r="EU6" s="324"/>
      <c r="FE6" s="324"/>
      <c r="FO6" s="324"/>
      <c r="FY6" s="324"/>
      <c r="GI6" s="324"/>
      <c r="GS6" s="324"/>
      <c r="HC6" s="324"/>
      <c r="HM6" s="324"/>
      <c r="HW6" s="324"/>
    </row>
    <row r="7" s="4" customFormat="true" hidden="true" x14ac:dyDescent="0.25">
      <c r="A7" s="328"/>
      <c r="B7" s="171" t="s">
        <v>26</v>
      </c>
      <c r="C7" s="20"/>
      <c r="D7" s="7"/>
      <c r="E7" s="7"/>
      <c r="F7" s="7"/>
      <c r="G7" s="7"/>
      <c r="H7" s="28"/>
      <c r="I7" s="26"/>
      <c r="J7" s="26"/>
      <c r="K7" s="328"/>
      <c r="L7" s="171" t="s">
        <v>26</v>
      </c>
      <c r="M7" s="20"/>
      <c r="N7" s="7"/>
      <c r="O7" s="7"/>
      <c r="P7" s="7"/>
      <c r="Q7" s="7"/>
      <c r="R7" s="28"/>
      <c r="S7" s="26"/>
      <c r="T7" s="26"/>
      <c r="U7" s="328"/>
      <c r="V7" s="171" t="s">
        <v>26</v>
      </c>
      <c r="W7" s="20"/>
      <c r="X7" s="7"/>
      <c r="Y7" s="7"/>
      <c r="Z7" s="7"/>
      <c r="AA7" s="7"/>
      <c r="AB7" s="28"/>
      <c r="AC7" s="26"/>
      <c r="AD7" s="26"/>
      <c r="AE7" s="328"/>
      <c r="AF7" s="171" t="s">
        <v>26</v>
      </c>
      <c r="AG7" s="20"/>
      <c r="AH7" s="7"/>
      <c r="AI7" s="7"/>
      <c r="AJ7" s="7"/>
      <c r="AK7" s="7"/>
      <c r="AL7" s="28"/>
      <c r="AM7" s="26"/>
      <c r="AN7" s="26"/>
      <c r="AO7" s="328"/>
      <c r="AP7" s="171" t="s">
        <v>26</v>
      </c>
      <c r="AQ7" s="20"/>
      <c r="AR7" s="7"/>
      <c r="AS7" s="7"/>
      <c r="AT7" s="7"/>
      <c r="AU7" s="7"/>
      <c r="AV7" s="28"/>
      <c r="AW7" s="26"/>
      <c r="AX7" s="26"/>
      <c r="AY7" s="324"/>
      <c r="AZ7" s="324"/>
      <c r="BA7" s="432"/>
      <c r="BB7" s="432"/>
      <c r="BC7" s="432"/>
      <c r="BD7" s="432"/>
      <c r="BE7" s="432"/>
      <c r="BF7" s="432"/>
      <c r="BI7" s="324"/>
      <c r="BS7" s="324"/>
      <c r="CC7" s="324"/>
      <c r="CM7" s="324"/>
      <c r="CW7" s="324"/>
      <c r="DG7" s="324"/>
      <c r="DQ7" s="324"/>
      <c r="EA7" s="324"/>
      <c r="EK7" s="324"/>
      <c r="EU7" s="324"/>
      <c r="FE7" s="324"/>
      <c r="FO7" s="324"/>
      <c r="FY7" s="324"/>
      <c r="GI7" s="324"/>
      <c r="GS7" s="324"/>
      <c r="HC7" s="324"/>
      <c r="HM7" s="324"/>
      <c r="HW7" s="324"/>
    </row>
    <row r="8" s="4" customFormat="true" x14ac:dyDescent="0.25">
      <c r="A8" s="316"/>
      <c r="B8" s="171" t="s">
        <v>160</v>
      </c>
      <c r="C8" s="152"/>
      <c r="D8" s="7"/>
      <c r="E8" s="7"/>
      <c r="F8" s="7"/>
      <c r="G8" s="7"/>
      <c r="H8" s="28"/>
      <c r="I8" s="26"/>
      <c r="J8" s="26"/>
      <c r="K8" s="316"/>
      <c r="L8" s="171" t="s">
        <v>160</v>
      </c>
      <c r="M8" s="152"/>
      <c r="N8" s="7"/>
      <c r="O8" s="7"/>
      <c r="P8" s="7"/>
      <c r="Q8" s="7"/>
      <c r="R8" s="28"/>
      <c r="S8" s="26"/>
      <c r="T8" s="26"/>
      <c r="U8" s="316"/>
      <c r="V8" s="171" t="s">
        <v>160</v>
      </c>
      <c r="W8" s="152"/>
      <c r="X8" s="7"/>
      <c r="Y8" s="7"/>
      <c r="Z8" s="7"/>
      <c r="AA8" s="7"/>
      <c r="AB8" s="28"/>
      <c r="AC8" s="26"/>
      <c r="AD8" s="26"/>
      <c r="AE8" s="316"/>
      <c r="AF8" s="171" t="s">
        <v>160</v>
      </c>
      <c r="AG8" s="152"/>
      <c r="AH8" s="7"/>
      <c r="AI8" s="7"/>
      <c r="AJ8" s="7"/>
      <c r="AK8" s="7"/>
      <c r="AL8" s="28"/>
      <c r="AM8" s="26"/>
      <c r="AN8" s="26"/>
      <c r="AO8" s="316"/>
      <c r="AP8" s="171" t="s">
        <v>217</v>
      </c>
      <c r="AQ8" s="7"/>
      <c r="AR8" s="7"/>
      <c r="AS8" s="7"/>
      <c r="AT8" s="7"/>
      <c r="AU8" s="7"/>
      <c r="AV8" s="28"/>
      <c r="AW8" s="26"/>
      <c r="AX8" s="26"/>
      <c r="AY8" s="324"/>
      <c r="AZ8" s="324"/>
      <c r="BA8" s="432"/>
      <c r="BB8" s="432"/>
      <c r="BC8" s="432"/>
      <c r="BD8" s="432"/>
      <c r="BE8" s="432"/>
      <c r="BF8" s="432"/>
      <c r="BI8" s="324"/>
      <c r="BS8" s="324"/>
      <c r="CC8" s="324"/>
      <c r="CM8" s="324"/>
      <c r="CW8" s="324"/>
      <c r="DG8" s="324"/>
      <c r="DQ8" s="324"/>
      <c r="EA8" s="324"/>
      <c r="EK8" s="324"/>
      <c r="EU8" s="324"/>
      <c r="FE8" s="324"/>
      <c r="FO8" s="324"/>
      <c r="FY8" s="324"/>
      <c r="GI8" s="324"/>
      <c r="GS8" s="324"/>
      <c r="HC8" s="324"/>
      <c r="HM8" s="324"/>
      <c r="HW8" s="324"/>
    </row>
    <row r="9" s="4" customFormat="true" x14ac:dyDescent="0.25">
      <c r="A9" s="328"/>
      <c r="B9" s="171" t="s">
        <v>161</v>
      </c>
      <c r="C9" s="20"/>
      <c r="D9" s="7"/>
      <c r="E9" s="7"/>
      <c r="F9" s="7"/>
      <c r="G9" s="7"/>
      <c r="H9" s="28"/>
      <c r="I9" s="26"/>
      <c r="J9" s="26"/>
      <c r="K9" s="328"/>
      <c r="L9" s="171" t="s">
        <v>161</v>
      </c>
      <c r="M9" s="20"/>
      <c r="N9" s="7"/>
      <c r="O9" s="7"/>
      <c r="P9" s="7"/>
      <c r="Q9" s="7"/>
      <c r="R9" s="28"/>
      <c r="S9" s="26"/>
      <c r="T9" s="26"/>
      <c r="U9" s="328"/>
      <c r="V9" s="171" t="s">
        <v>161</v>
      </c>
      <c r="W9" s="20"/>
      <c r="X9" s="7"/>
      <c r="Y9" s="7"/>
      <c r="Z9" s="7"/>
      <c r="AA9" s="7"/>
      <c r="AB9" s="28"/>
      <c r="AC9" s="26"/>
      <c r="AD9" s="26"/>
      <c r="AE9" s="328"/>
      <c r="AF9" s="171" t="s">
        <v>161</v>
      </c>
      <c r="AG9" s="20"/>
      <c r="AH9" s="7"/>
      <c r="AI9" s="7"/>
      <c r="AJ9" s="7"/>
      <c r="AK9" s="7"/>
      <c r="AL9" s="28"/>
      <c r="AM9" s="26"/>
      <c r="AN9" s="26"/>
      <c r="AO9" s="328"/>
      <c r="AP9" s="171" t="s">
        <v>218</v>
      </c>
      <c r="AQ9" s="20"/>
      <c r="AR9" s="7"/>
      <c r="AS9" s="7"/>
      <c r="AT9" s="7"/>
      <c r="AU9" s="7"/>
      <c r="AV9" s="28"/>
      <c r="AW9" s="26"/>
      <c r="AX9" s="26"/>
      <c r="AY9" s="324"/>
      <c r="AZ9" s="324"/>
      <c r="BA9" s="432"/>
      <c r="BB9" s="432"/>
      <c r="BC9" s="432"/>
      <c r="BD9" s="432"/>
      <c r="BE9" s="432"/>
      <c r="BF9" s="432"/>
      <c r="BI9" s="324"/>
      <c r="BS9" s="324"/>
      <c r="CC9" s="324"/>
      <c r="CM9" s="324"/>
      <c r="CW9" s="324"/>
      <c r="DG9" s="324"/>
      <c r="DQ9" s="324"/>
      <c r="EA9" s="324"/>
      <c r="EK9" s="324"/>
      <c r="EU9" s="324"/>
      <c r="FE9" s="324"/>
      <c r="FO9" s="324"/>
      <c r="FY9" s="324"/>
      <c r="GI9" s="324"/>
      <c r="GS9" s="324"/>
      <c r="HC9" s="324"/>
      <c r="HM9" s="324"/>
      <c r="HW9" s="324"/>
    </row>
    <row r="10" s="4" customFormat="true" x14ac:dyDescent="0.25">
      <c r="A10" s="316"/>
      <c r="B10" s="171" t="s">
        <v>207</v>
      </c>
      <c r="C10" s="20"/>
      <c r="D10" s="7"/>
      <c r="E10" s="7"/>
      <c r="F10" s="7"/>
      <c r="G10" s="7"/>
      <c r="H10" s="28"/>
      <c r="I10" s="26"/>
      <c r="J10" s="26"/>
      <c r="K10" s="328"/>
      <c r="L10" s="171" t="s">
        <v>207</v>
      </c>
      <c r="M10" s="20"/>
      <c r="N10" s="7"/>
      <c r="O10" s="7"/>
      <c r="P10" s="7"/>
      <c r="Q10" s="7"/>
      <c r="R10" s="28"/>
      <c r="S10" s="26"/>
      <c r="T10" s="26"/>
      <c r="U10" s="316"/>
      <c r="V10" s="171" t="s">
        <v>207</v>
      </c>
      <c r="W10" s="20"/>
      <c r="X10" s="7"/>
      <c r="Y10" s="7"/>
      <c r="Z10" s="7"/>
      <c r="AA10" s="7"/>
      <c r="AB10" s="28"/>
      <c r="AC10" s="26"/>
      <c r="AD10" s="26"/>
      <c r="AE10" s="328"/>
      <c r="AF10" s="171" t="s">
        <v>207</v>
      </c>
      <c r="AG10" s="20"/>
      <c r="AH10" s="7"/>
      <c r="AI10" s="7"/>
      <c r="AJ10" s="7"/>
      <c r="AK10" s="7"/>
      <c r="AL10" s="28"/>
      <c r="AM10" s="26"/>
      <c r="AN10" s="26"/>
      <c r="AO10" s="316"/>
      <c r="AP10" s="171" t="s">
        <v>207</v>
      </c>
      <c r="AQ10" s="20"/>
      <c r="AR10" s="7"/>
      <c r="AS10" s="7"/>
      <c r="AT10" s="7"/>
      <c r="AU10" s="7"/>
      <c r="AV10" s="28"/>
      <c r="AW10" s="26"/>
      <c r="AX10" s="26"/>
      <c r="AY10" s="324"/>
      <c r="AZ10" s="324"/>
      <c r="BA10" s="432"/>
      <c r="BB10" s="432"/>
      <c r="BC10" s="432"/>
      <c r="BD10" s="432"/>
      <c r="BE10" s="432"/>
      <c r="BF10" s="432"/>
      <c r="BI10" s="324"/>
      <c r="BS10" s="324"/>
      <c r="CC10" s="324"/>
      <c r="CM10" s="324"/>
      <c r="CW10" s="324"/>
      <c r="DG10" s="324"/>
      <c r="DQ10" s="324"/>
      <c r="EA10" s="324"/>
      <c r="EK10" s="324"/>
      <c r="EU10" s="324"/>
      <c r="FE10" s="324"/>
      <c r="FO10" s="324"/>
      <c r="FY10" s="324"/>
      <c r="GI10" s="324"/>
      <c r="GS10" s="324"/>
      <c r="HC10" s="324"/>
      <c r="HM10" s="324"/>
      <c r="HW10" s="324"/>
    </row>
    <row r="11" s="2" customFormat="true" ht="86.45" customHeight="true" x14ac:dyDescent="0.25">
      <c r="A11" s="319" t="s">
        <v>12</v>
      </c>
      <c r="B11" s="591" t="s">
        <v>189</v>
      </c>
      <c r="C11" s="591"/>
      <c r="D11" s="591"/>
      <c r="E11" s="591"/>
      <c r="F11" s="591"/>
      <c r="G11" s="591"/>
      <c r="H11" s="592"/>
      <c r="I11" s="11"/>
      <c r="J11" s="11"/>
      <c r="K11" s="319" t="s">
        <v>12</v>
      </c>
      <c r="L11" s="591" t="s">
        <v>189</v>
      </c>
      <c r="M11" s="591"/>
      <c r="N11" s="591"/>
      <c r="O11" s="591"/>
      <c r="P11" s="591"/>
      <c r="Q11" s="591"/>
      <c r="R11" s="592"/>
      <c r="S11" s="11"/>
      <c r="T11" s="11"/>
      <c r="U11" s="319" t="s">
        <v>12</v>
      </c>
      <c r="V11" s="591" t="s">
        <v>189</v>
      </c>
      <c r="W11" s="591"/>
      <c r="X11" s="591"/>
      <c r="Y11" s="591"/>
      <c r="Z11" s="591"/>
      <c r="AA11" s="591"/>
      <c r="AB11" s="592"/>
      <c r="AC11" s="11"/>
      <c r="AD11" s="11"/>
      <c r="AE11" s="319" t="s">
        <v>12</v>
      </c>
      <c r="AF11" s="591" t="s">
        <v>189</v>
      </c>
      <c r="AG11" s="591"/>
      <c r="AH11" s="591"/>
      <c r="AI11" s="591"/>
      <c r="AJ11" s="591"/>
      <c r="AK11" s="591"/>
      <c r="AL11" s="592"/>
      <c r="AM11" s="11"/>
      <c r="AN11" s="11"/>
      <c r="AO11" s="319" t="s">
        <v>12</v>
      </c>
      <c r="AP11" s="572" t="s">
        <v>219</v>
      </c>
      <c r="AQ11" s="572"/>
      <c r="AR11" s="572"/>
      <c r="AS11" s="572"/>
      <c r="AT11" s="572"/>
      <c r="AU11" s="572"/>
      <c r="AV11" s="573"/>
      <c r="AW11" s="11"/>
      <c r="AX11" s="11"/>
      <c r="AY11" s="327"/>
      <c r="AZ11" s="574"/>
      <c r="BA11" s="574"/>
      <c r="BB11" s="574"/>
      <c r="BC11" s="574"/>
      <c r="BD11" s="574"/>
      <c r="BE11" s="574"/>
      <c r="BF11" s="574"/>
      <c r="BI11" s="327"/>
      <c r="BS11" s="327"/>
      <c r="CC11" s="327"/>
      <c r="CM11" s="327"/>
      <c r="CW11" s="327"/>
      <c r="DG11" s="327"/>
      <c r="DQ11" s="327"/>
      <c r="EA11" s="327"/>
      <c r="EK11" s="327"/>
      <c r="EU11" s="327"/>
      <c r="FE11" s="327"/>
      <c r="FO11" s="327"/>
      <c r="FY11" s="327"/>
      <c r="GI11" s="327"/>
      <c r="GS11" s="327"/>
      <c r="HC11" s="327"/>
      <c r="HM11" s="327"/>
      <c r="HW11" s="327"/>
    </row>
    <row r="12" s="2" customFormat="true" ht="15.6" customHeight="true" x14ac:dyDescent="0.25">
      <c r="A12" s="319"/>
      <c r="B12" s="263" t="s">
        <v>139</v>
      </c>
      <c r="C12" s="91"/>
      <c r="D12" s="91"/>
      <c r="E12" s="91"/>
      <c r="F12" s="91"/>
      <c r="G12" s="91"/>
      <c r="H12" s="262"/>
      <c r="I12" s="11"/>
      <c r="J12" s="11"/>
      <c r="K12" s="319"/>
      <c r="L12" s="263" t="s">
        <v>139</v>
      </c>
      <c r="M12" s="261"/>
      <c r="N12" s="261"/>
      <c r="O12" s="261"/>
      <c r="P12" s="261"/>
      <c r="Q12" s="261"/>
      <c r="R12" s="262"/>
      <c r="S12" s="11"/>
      <c r="T12" s="11"/>
      <c r="U12" s="319"/>
      <c r="V12" s="263" t="s">
        <v>139</v>
      </c>
      <c r="W12" s="91"/>
      <c r="X12" s="91"/>
      <c r="Y12" s="91"/>
      <c r="Z12" s="91"/>
      <c r="AA12" s="91"/>
      <c r="AB12" s="262"/>
      <c r="AC12" s="11"/>
      <c r="AD12" s="11"/>
      <c r="AE12" s="319"/>
      <c r="AF12" s="263" t="s">
        <v>139</v>
      </c>
      <c r="AG12" s="261"/>
      <c r="AH12" s="261"/>
      <c r="AI12" s="261"/>
      <c r="AJ12" s="261"/>
      <c r="AK12" s="261"/>
      <c r="AL12" s="262"/>
      <c r="AM12" s="11"/>
      <c r="AN12" s="11"/>
      <c r="AO12" s="319"/>
      <c r="AP12" s="263" t="s">
        <v>139</v>
      </c>
      <c r="AQ12" s="91"/>
      <c r="AR12" s="91"/>
      <c r="AS12" s="91"/>
      <c r="AT12" s="91"/>
      <c r="AU12" s="91"/>
      <c r="AV12" s="427"/>
      <c r="AW12" s="11"/>
      <c r="AX12" s="11"/>
      <c r="AY12" s="327"/>
      <c r="AZ12" s="327"/>
      <c r="BA12" s="435"/>
      <c r="BB12" s="435"/>
      <c r="BC12" s="435"/>
      <c r="BD12" s="435"/>
      <c r="BE12" s="435"/>
      <c r="BF12" s="435"/>
      <c r="BI12" s="327"/>
      <c r="BS12" s="327"/>
      <c r="CC12" s="327"/>
      <c r="CM12" s="327"/>
      <c r="CW12" s="327"/>
      <c r="DG12" s="327"/>
      <c r="DQ12" s="327"/>
      <c r="EA12" s="327"/>
      <c r="EK12" s="327"/>
      <c r="EU12" s="327"/>
      <c r="FE12" s="327"/>
      <c r="FO12" s="327"/>
      <c r="FY12" s="327"/>
      <c r="GI12" s="327"/>
      <c r="GS12" s="327"/>
      <c r="HC12" s="327"/>
      <c r="HM12" s="327"/>
      <c r="HW12" s="327"/>
    </row>
    <row r="13" s="2" customFormat="true" ht="15" customHeight="true" x14ac:dyDescent="0.25">
      <c r="A13" s="319"/>
      <c r="B13" s="263" t="s">
        <v>145</v>
      </c>
      <c r="C13" s="91"/>
      <c r="D13" s="91"/>
      <c r="E13" s="91"/>
      <c r="F13" s="91"/>
      <c r="G13" s="91"/>
      <c r="H13" s="260"/>
      <c r="I13" s="11"/>
      <c r="J13" s="11"/>
      <c r="K13" s="319"/>
      <c r="L13" s="263" t="s">
        <v>145</v>
      </c>
      <c r="M13" s="91"/>
      <c r="N13" s="91"/>
      <c r="O13" s="91"/>
      <c r="P13" s="91"/>
      <c r="Q13" s="91"/>
      <c r="R13" s="260"/>
      <c r="S13" s="11"/>
      <c r="T13" s="11"/>
      <c r="U13" s="319"/>
      <c r="V13" s="263" t="s">
        <v>145</v>
      </c>
      <c r="W13" s="91"/>
      <c r="X13" s="91"/>
      <c r="Y13" s="91"/>
      <c r="Z13" s="91"/>
      <c r="AA13" s="91"/>
      <c r="AB13" s="260"/>
      <c r="AC13" s="11"/>
      <c r="AD13" s="11"/>
      <c r="AE13" s="319"/>
      <c r="AF13" s="263" t="s">
        <v>145</v>
      </c>
      <c r="AG13" s="91"/>
      <c r="AH13" s="91"/>
      <c r="AI13" s="91"/>
      <c r="AJ13" s="91"/>
      <c r="AK13" s="91"/>
      <c r="AL13" s="260"/>
      <c r="AM13" s="11"/>
      <c r="AN13" s="11"/>
      <c r="AO13" s="319"/>
      <c r="AP13" s="263" t="s">
        <v>145</v>
      </c>
      <c r="AQ13" s="91"/>
      <c r="AR13" s="91"/>
      <c r="AS13" s="91"/>
      <c r="AT13" s="91"/>
      <c r="AU13" s="91"/>
      <c r="AV13" s="260"/>
      <c r="AW13" s="11"/>
      <c r="AX13" s="11"/>
      <c r="AY13" s="327"/>
      <c r="AZ13" s="327"/>
      <c r="BA13" s="435"/>
      <c r="BB13" s="435"/>
      <c r="BC13" s="435"/>
      <c r="BD13" s="435"/>
      <c r="BE13" s="435"/>
      <c r="BF13" s="435"/>
      <c r="BI13" s="327"/>
      <c r="BS13" s="327"/>
      <c r="CC13" s="327"/>
      <c r="CM13" s="327"/>
      <c r="CW13" s="327"/>
      <c r="DG13" s="327"/>
      <c r="DQ13" s="327"/>
      <c r="EA13" s="327"/>
      <c r="EK13" s="327"/>
      <c r="EU13" s="327"/>
      <c r="FE13" s="327"/>
      <c r="FO13" s="327"/>
      <c r="FY13" s="327"/>
      <c r="GI13" s="327"/>
      <c r="GS13" s="327"/>
      <c r="HC13" s="327"/>
      <c r="HM13" s="327"/>
      <c r="HW13" s="327"/>
    </row>
    <row r="14" s="2" customFormat="true" ht="15" customHeight="true" x14ac:dyDescent="0.25">
      <c r="A14" s="319"/>
      <c r="B14" s="263" t="s">
        <v>116</v>
      </c>
      <c r="C14" s="91"/>
      <c r="D14" s="91"/>
      <c r="E14" s="91"/>
      <c r="F14" s="91"/>
      <c r="G14" s="91"/>
      <c r="H14" s="260"/>
      <c r="I14" s="11"/>
      <c r="J14" s="11"/>
      <c r="K14" s="319"/>
      <c r="L14" s="263" t="s">
        <v>116</v>
      </c>
      <c r="M14" s="91"/>
      <c r="N14" s="91"/>
      <c r="O14" s="91"/>
      <c r="P14" s="91"/>
      <c r="Q14" s="91"/>
      <c r="R14" s="260"/>
      <c r="S14" s="11"/>
      <c r="T14" s="11"/>
      <c r="U14" s="319"/>
      <c r="V14" s="263" t="s">
        <v>116</v>
      </c>
      <c r="W14" s="91"/>
      <c r="X14" s="91"/>
      <c r="Y14" s="91"/>
      <c r="Z14" s="91"/>
      <c r="AA14" s="91"/>
      <c r="AB14" s="260"/>
      <c r="AC14" s="11"/>
      <c r="AD14" s="11"/>
      <c r="AE14" s="319"/>
      <c r="AF14" s="263" t="s">
        <v>116</v>
      </c>
      <c r="AG14" s="91"/>
      <c r="AH14" s="91"/>
      <c r="AI14" s="91"/>
      <c r="AJ14" s="91"/>
      <c r="AK14" s="91"/>
      <c r="AL14" s="260"/>
      <c r="AM14" s="11"/>
      <c r="AN14" s="11"/>
      <c r="AO14" s="319"/>
      <c r="AP14" s="263" t="s">
        <v>116</v>
      </c>
      <c r="AQ14" s="91"/>
      <c r="AR14" s="91"/>
      <c r="AS14" s="91"/>
      <c r="AT14" s="91"/>
      <c r="AU14" s="91"/>
      <c r="AV14" s="260"/>
      <c r="AW14" s="11"/>
      <c r="AX14" s="11"/>
      <c r="AY14" s="327"/>
      <c r="AZ14" s="327"/>
      <c r="BA14" s="435"/>
      <c r="BB14" s="435"/>
      <c r="BC14" s="435"/>
      <c r="BD14" s="435"/>
      <c r="BE14" s="435"/>
      <c r="BF14" s="435"/>
      <c r="BI14" s="327"/>
      <c r="BS14" s="327"/>
      <c r="CC14" s="327"/>
      <c r="CM14" s="327"/>
      <c r="CW14" s="327"/>
      <c r="DG14" s="327"/>
      <c r="DQ14" s="327"/>
      <c r="EA14" s="327"/>
      <c r="EK14" s="327"/>
      <c r="EU14" s="327"/>
      <c r="FE14" s="327"/>
      <c r="FO14" s="327"/>
      <c r="FY14" s="327"/>
      <c r="GI14" s="327"/>
      <c r="GS14" s="327"/>
      <c r="HC14" s="327"/>
      <c r="HM14" s="327"/>
      <c r="HW14" s="327"/>
    </row>
    <row r="15" ht="15.75" customHeight="true" x14ac:dyDescent="0.25">
      <c r="A15" s="320"/>
      <c r="B15" s="172" t="s">
        <v>23</v>
      </c>
      <c r="C15" s="10"/>
      <c r="D15" s="10"/>
      <c r="E15" s="10"/>
      <c r="F15" s="145"/>
      <c r="G15" s="146"/>
      <c r="H15" s="147"/>
      <c r="I15" s="11"/>
      <c r="J15" s="11"/>
      <c r="K15" s="320"/>
      <c r="L15" s="172" t="s">
        <v>23</v>
      </c>
      <c r="M15" s="10"/>
      <c r="N15" s="10"/>
      <c r="O15" s="10"/>
      <c r="P15" s="145"/>
      <c r="Q15" s="146"/>
      <c r="R15" s="147"/>
      <c r="S15" s="11"/>
      <c r="T15" s="11"/>
      <c r="U15" s="320"/>
      <c r="V15" s="172" t="s">
        <v>23</v>
      </c>
      <c r="W15" s="10"/>
      <c r="X15" s="10"/>
      <c r="Y15" s="10"/>
      <c r="Z15" s="145"/>
      <c r="AA15" s="146"/>
      <c r="AB15" s="147"/>
      <c r="AC15" s="11"/>
      <c r="AD15" s="11"/>
      <c r="AE15" s="320"/>
      <c r="AF15" s="172" t="s">
        <v>23</v>
      </c>
      <c r="AG15" s="10"/>
      <c r="AH15" s="10"/>
      <c r="AI15" s="10"/>
      <c r="AJ15" s="145"/>
      <c r="AK15" s="146"/>
      <c r="AL15" s="147"/>
      <c r="AM15" s="11"/>
      <c r="AN15" s="11"/>
      <c r="AO15" s="320"/>
      <c r="AP15" s="172" t="s">
        <v>23</v>
      </c>
      <c r="AQ15" s="10"/>
      <c r="AR15" s="10"/>
      <c r="AS15" s="10"/>
      <c r="AT15" s="145"/>
      <c r="AU15" s="146"/>
      <c r="AV15" s="147"/>
      <c r="AW15" s="11"/>
      <c r="AX15" s="11"/>
      <c r="BA15" s="434"/>
      <c r="BB15" s="434"/>
      <c r="BC15" s="434"/>
      <c r="BD15" s="434"/>
      <c r="BE15" s="434"/>
      <c r="BF15" s="434"/>
    </row>
    <row r="16" ht="15.75" customHeight="true" thickBot="true" x14ac:dyDescent="0.3">
      <c r="A16" s="321"/>
      <c r="B16" s="173" t="s">
        <v>20</v>
      </c>
      <c r="C16" s="149"/>
      <c r="D16" s="149"/>
      <c r="E16" s="149"/>
      <c r="F16" s="149"/>
      <c r="G16" s="149"/>
      <c r="H16" s="150"/>
      <c r="I16" s="27"/>
      <c r="J16" s="27"/>
      <c r="K16" s="321"/>
      <c r="L16" s="173" t="s">
        <v>20</v>
      </c>
      <c r="M16" s="149"/>
      <c r="N16" s="154"/>
      <c r="O16" s="154"/>
      <c r="P16" s="155"/>
      <c r="Q16" s="154"/>
      <c r="R16" s="156"/>
      <c r="S16" s="27"/>
      <c r="T16" s="27"/>
      <c r="U16" s="321"/>
      <c r="V16" s="173" t="s">
        <v>20</v>
      </c>
      <c r="W16" s="149"/>
      <c r="X16" s="149"/>
      <c r="Y16" s="149"/>
      <c r="Z16" s="149"/>
      <c r="AA16" s="149"/>
      <c r="AB16" s="150"/>
      <c r="AC16" s="27"/>
      <c r="AD16" s="27"/>
      <c r="AE16" s="321"/>
      <c r="AF16" s="173" t="s">
        <v>20</v>
      </c>
      <c r="AG16" s="149"/>
      <c r="AH16" s="154"/>
      <c r="AI16" s="154"/>
      <c r="AJ16" s="155"/>
      <c r="AK16" s="154"/>
      <c r="AL16" s="156"/>
      <c r="AM16" s="27"/>
      <c r="AN16" s="27"/>
      <c r="AO16" s="321"/>
      <c r="AP16" s="173" t="s">
        <v>20</v>
      </c>
      <c r="AQ16" s="149"/>
      <c r="AR16" s="149"/>
      <c r="AS16" s="149"/>
      <c r="AT16" s="149"/>
      <c r="AU16" s="149"/>
      <c r="AV16" s="439"/>
      <c r="AW16" s="27"/>
      <c r="AX16" s="27"/>
      <c r="BA16" s="434"/>
      <c r="BB16" s="434"/>
      <c r="BC16" s="434"/>
      <c r="BD16" s="434"/>
      <c r="BE16" s="434"/>
      <c r="BF16" s="434"/>
    </row>
    <row r="17" s="3" customFormat="true" x14ac:dyDescent="0.25">
      <c r="A17" s="322"/>
      <c r="K17" s="322"/>
      <c r="U17" s="322"/>
      <c r="AE17" s="322"/>
      <c r="AO17" s="322"/>
      <c r="AY17" s="322"/>
      <c r="AZ17" s="322"/>
      <c r="BI17" s="322"/>
      <c r="BS17" s="322"/>
      <c r="CC17" s="322"/>
      <c r="CM17" s="322"/>
      <c r="CW17" s="322"/>
      <c r="DG17" s="322"/>
      <c r="DQ17" s="322"/>
      <c r="EA17" s="322"/>
      <c r="EK17" s="322"/>
      <c r="EU17" s="322"/>
      <c r="FE17" s="322"/>
      <c r="FO17" s="322"/>
      <c r="FY17" s="322"/>
      <c r="GI17" s="322"/>
      <c r="GS17" s="322"/>
      <c r="HC17" s="322"/>
      <c r="HM17" s="322"/>
      <c r="HW17" s="322"/>
    </row>
    <row r="18" s="3" customFormat="true" x14ac:dyDescent="0.25">
      <c r="A18" s="322"/>
      <c r="K18" s="322"/>
      <c r="U18" s="322"/>
      <c r="AE18" s="322"/>
      <c r="AO18" s="322"/>
      <c r="AY18" s="322"/>
      <c r="AZ18" s="322"/>
      <c r="BI18" s="322"/>
      <c r="BS18" s="322"/>
      <c r="CC18" s="322"/>
      <c r="CM18" s="322"/>
      <c r="CW18" s="322"/>
      <c r="DG18" s="322"/>
      <c r="DQ18" s="322"/>
      <c r="EA18" s="322"/>
      <c r="EK18" s="322"/>
      <c r="EU18" s="322"/>
      <c r="FE18" s="322"/>
      <c r="FO18" s="322"/>
      <c r="FY18" s="322"/>
      <c r="GI18" s="322"/>
      <c r="GS18" s="322"/>
      <c r="HC18" s="322"/>
      <c r="HM18" s="322"/>
      <c r="HW18" s="322"/>
    </row>
    <row r="19" s="3" customFormat="true" x14ac:dyDescent="0.25">
      <c r="A19" s="322"/>
      <c r="K19" s="322"/>
      <c r="U19" s="322"/>
      <c r="AE19" s="322"/>
      <c r="AO19" s="322"/>
      <c r="AY19" s="322"/>
      <c r="AZ19" s="322"/>
      <c r="BI19" s="322"/>
      <c r="BS19" s="322"/>
      <c r="CC19" s="322"/>
      <c r="CM19" s="322"/>
      <c r="CW19" s="322"/>
      <c r="DG19" s="322"/>
      <c r="DQ19" s="322"/>
      <c r="EA19" s="322"/>
      <c r="EK19" s="322"/>
      <c r="EU19" s="322"/>
      <c r="FE19" s="322"/>
      <c r="FO19" s="322"/>
      <c r="FY19" s="322"/>
      <c r="GI19" s="322"/>
      <c r="GS19" s="322"/>
      <c r="HC19" s="322"/>
      <c r="HM19" s="322"/>
      <c r="HW19" s="322"/>
    </row>
    <row r="20" s="3" customFormat="true" x14ac:dyDescent="0.25">
      <c r="A20" s="322"/>
      <c r="K20" s="322"/>
      <c r="U20" s="322"/>
      <c r="AE20" s="322"/>
      <c r="AO20" s="322"/>
      <c r="AY20" s="322"/>
      <c r="AZ20" s="322"/>
      <c r="BI20" s="322"/>
      <c r="BS20" s="322"/>
      <c r="CC20" s="322"/>
      <c r="CM20" s="322"/>
      <c r="CW20" s="322"/>
      <c r="DG20" s="322"/>
      <c r="DQ20" s="322"/>
      <c r="EA20" s="322"/>
      <c r="EK20" s="322"/>
      <c r="EU20" s="322"/>
      <c r="FE20" s="322"/>
      <c r="FO20" s="322"/>
      <c r="FY20" s="322"/>
      <c r="GI20" s="322"/>
      <c r="GS20" s="322"/>
      <c r="HC20" s="322"/>
      <c r="HM20" s="322"/>
      <c r="HW20" s="322"/>
    </row>
    <row r="21" s="3" customFormat="true" x14ac:dyDescent="0.25">
      <c r="A21" s="322"/>
      <c r="K21" s="322"/>
      <c r="U21" s="322"/>
      <c r="AE21" s="322"/>
      <c r="AO21" s="322"/>
      <c r="AY21" s="322"/>
      <c r="AZ21" s="322"/>
      <c r="BI21" s="322"/>
      <c r="BS21" s="322"/>
      <c r="CC21" s="322"/>
      <c r="CM21" s="322"/>
      <c r="CW21" s="322"/>
      <c r="DG21" s="322"/>
      <c r="DQ21" s="322"/>
      <c r="EA21" s="322"/>
      <c r="EK21" s="322"/>
      <c r="EU21" s="322"/>
      <c r="FE21" s="322"/>
      <c r="FO21" s="322"/>
      <c r="FY21" s="322"/>
      <c r="GI21" s="322"/>
      <c r="GS21" s="322"/>
      <c r="HC21" s="322"/>
      <c r="HM21" s="322"/>
      <c r="HW21" s="322"/>
    </row>
    <row r="22" s="3" customFormat="true" x14ac:dyDescent="0.25">
      <c r="A22" s="322"/>
      <c r="K22" s="322"/>
      <c r="U22" s="322"/>
      <c r="AE22" s="322"/>
      <c r="AO22" s="322"/>
      <c r="AY22" s="322"/>
      <c r="AZ22" s="322"/>
      <c r="BI22" s="322"/>
      <c r="BS22" s="322"/>
      <c r="CC22" s="322"/>
      <c r="CM22" s="322"/>
      <c r="CW22" s="322"/>
      <c r="DG22" s="322"/>
      <c r="DQ22" s="322"/>
      <c r="EA22" s="322"/>
      <c r="EK22" s="322"/>
      <c r="EU22" s="322"/>
      <c r="FE22" s="322"/>
      <c r="FO22" s="322"/>
      <c r="FY22" s="322"/>
      <c r="GI22" s="322"/>
      <c r="GS22" s="322"/>
      <c r="HC22" s="322"/>
      <c r="HM22" s="322"/>
      <c r="HW22" s="322"/>
    </row>
    <row r="23" s="3" customFormat="true" x14ac:dyDescent="0.25">
      <c r="A23" s="322"/>
      <c r="K23" s="322"/>
      <c r="U23" s="322"/>
      <c r="AE23" s="322"/>
      <c r="AO23" s="322"/>
      <c r="AY23" s="322"/>
      <c r="AZ23" s="322"/>
      <c r="BI23" s="322"/>
      <c r="BS23" s="322"/>
      <c r="CC23" s="322"/>
      <c r="CM23" s="322"/>
      <c r="CW23" s="322"/>
      <c r="DG23" s="322"/>
      <c r="DQ23" s="322"/>
      <c r="EA23" s="322"/>
      <c r="EK23" s="322"/>
      <c r="EU23" s="322"/>
      <c r="FE23" s="322"/>
      <c r="FO23" s="322"/>
      <c r="FY23" s="322"/>
      <c r="GI23" s="322"/>
      <c r="GS23" s="322"/>
      <c r="HC23" s="322"/>
      <c r="HM23" s="322"/>
      <c r="HW23" s="322"/>
    </row>
    <row r="24" s="3" customFormat="true" x14ac:dyDescent="0.25">
      <c r="A24" s="322"/>
      <c r="K24" s="322"/>
      <c r="U24" s="322"/>
      <c r="AE24" s="322"/>
      <c r="AO24" s="322"/>
      <c r="AY24" s="322"/>
      <c r="AZ24" s="322"/>
      <c r="BI24" s="322"/>
      <c r="BS24" s="322"/>
      <c r="CC24" s="322"/>
      <c r="CM24" s="322"/>
      <c r="CW24" s="322"/>
      <c r="DG24" s="322"/>
      <c r="DQ24" s="322"/>
      <c r="EA24" s="322"/>
      <c r="EK24" s="322"/>
      <c r="EU24" s="322"/>
      <c r="FE24" s="322"/>
      <c r="FO24" s="322"/>
      <c r="FY24" s="322"/>
      <c r="GI24" s="322"/>
      <c r="GS24" s="322"/>
      <c r="HC24" s="322"/>
      <c r="HM24" s="322"/>
      <c r="HW24" s="322"/>
    </row>
    <row r="25" s="3" customFormat="true" x14ac:dyDescent="0.25">
      <c r="A25" s="322"/>
      <c r="K25" s="322"/>
      <c r="U25" s="322"/>
      <c r="AE25" s="322"/>
      <c r="AO25" s="322"/>
      <c r="AY25" s="322"/>
      <c r="AZ25" s="322"/>
      <c r="BI25" s="322"/>
      <c r="BS25" s="322"/>
      <c r="CC25" s="322"/>
      <c r="CM25" s="322"/>
      <c r="CW25" s="322"/>
      <c r="DG25" s="322"/>
      <c r="DQ25" s="322"/>
      <c r="EA25" s="322"/>
      <c r="EK25" s="322"/>
      <c r="EU25" s="322"/>
      <c r="FE25" s="322"/>
      <c r="FO25" s="322"/>
      <c r="FY25" s="322"/>
      <c r="GI25" s="322"/>
      <c r="GS25" s="322"/>
      <c r="HC25" s="322"/>
      <c r="HM25" s="322"/>
      <c r="HW25" s="322"/>
    </row>
    <row r="26" s="3" customFormat="true" x14ac:dyDescent="0.25">
      <c r="A26" s="322"/>
      <c r="K26" s="322"/>
      <c r="U26" s="322"/>
      <c r="AE26" s="322"/>
      <c r="AO26" s="322"/>
      <c r="AY26" s="322"/>
      <c r="AZ26" s="322"/>
      <c r="BI26" s="322"/>
      <c r="BS26" s="322"/>
      <c r="CC26" s="322"/>
      <c r="CM26" s="322"/>
      <c r="CW26" s="322"/>
      <c r="DG26" s="322"/>
      <c r="DQ26" s="322"/>
      <c r="EA26" s="322"/>
      <c r="EK26" s="322"/>
      <c r="EU26" s="322"/>
      <c r="FE26" s="322"/>
      <c r="FO26" s="322"/>
      <c r="FY26" s="322"/>
      <c r="GI26" s="322"/>
      <c r="GS26" s="322"/>
      <c r="HC26" s="322"/>
      <c r="HM26" s="322"/>
      <c r="HW26" s="322"/>
    </row>
    <row r="27" s="3" customFormat="true" x14ac:dyDescent="0.25">
      <c r="A27" s="322"/>
      <c r="K27" s="322"/>
      <c r="U27" s="322"/>
      <c r="AE27" s="322"/>
      <c r="AO27" s="322"/>
      <c r="AY27" s="322"/>
      <c r="AZ27" s="322"/>
      <c r="BI27" s="322"/>
      <c r="BS27" s="322"/>
      <c r="CC27" s="322"/>
      <c r="CM27" s="322"/>
      <c r="CW27" s="322"/>
      <c r="DG27" s="322"/>
      <c r="DQ27" s="322"/>
      <c r="EA27" s="322"/>
      <c r="EK27" s="322"/>
      <c r="EU27" s="322"/>
      <c r="FE27" s="322"/>
      <c r="FO27" s="322"/>
      <c r="FY27" s="322"/>
      <c r="GI27" s="322"/>
      <c r="GS27" s="322"/>
      <c r="HC27" s="322"/>
      <c r="HM27" s="322"/>
      <c r="HW27" s="322"/>
    </row>
    <row r="28" s="3" customFormat="true" x14ac:dyDescent="0.25">
      <c r="A28" s="322"/>
      <c r="K28" s="322"/>
      <c r="U28" s="322"/>
      <c r="AE28" s="322"/>
      <c r="AO28" s="322"/>
      <c r="AY28" s="322"/>
      <c r="AZ28" s="322"/>
      <c r="BI28" s="322"/>
      <c r="BS28" s="322"/>
      <c r="CC28" s="322"/>
      <c r="CM28" s="322"/>
      <c r="CW28" s="322"/>
      <c r="DG28" s="322"/>
      <c r="DQ28" s="322"/>
      <c r="EA28" s="322"/>
      <c r="EK28" s="322"/>
      <c r="EU28" s="322"/>
      <c r="FE28" s="322"/>
      <c r="FO28" s="322"/>
      <c r="FY28" s="322"/>
      <c r="GI28" s="322"/>
      <c r="GS28" s="322"/>
      <c r="HC28" s="322"/>
      <c r="HM28" s="322"/>
      <c r="HW28" s="322"/>
    </row>
    <row r="29" s="3" customFormat="true" x14ac:dyDescent="0.25">
      <c r="A29" s="322"/>
      <c r="K29" s="322"/>
      <c r="U29" s="322"/>
      <c r="AE29" s="322"/>
      <c r="AO29" s="322"/>
      <c r="AY29" s="322"/>
      <c r="AZ29" s="322"/>
      <c r="BI29" s="322"/>
      <c r="BS29" s="322"/>
      <c r="CC29" s="322"/>
      <c r="CM29" s="322"/>
      <c r="CW29" s="322"/>
      <c r="DG29" s="322"/>
      <c r="DQ29" s="322"/>
      <c r="EA29" s="322"/>
      <c r="EK29" s="322"/>
      <c r="EU29" s="322"/>
      <c r="FE29" s="322"/>
      <c r="FO29" s="322"/>
      <c r="FY29" s="322"/>
      <c r="GI29" s="322"/>
      <c r="GS29" s="322"/>
      <c r="HC29" s="322"/>
      <c r="HM29" s="322"/>
      <c r="HW29" s="322"/>
    </row>
    <row r="30" s="3" customFormat="true" x14ac:dyDescent="0.25">
      <c r="A30" s="322"/>
      <c r="K30" s="322"/>
      <c r="U30" s="322"/>
      <c r="AE30" s="322"/>
      <c r="AO30" s="322"/>
      <c r="AY30" s="322"/>
      <c r="AZ30" s="322"/>
      <c r="BI30" s="322"/>
      <c r="BS30" s="322"/>
      <c r="CC30" s="322"/>
      <c r="CM30" s="322"/>
      <c r="CW30" s="322"/>
      <c r="DG30" s="322"/>
      <c r="DQ30" s="322"/>
      <c r="EA30" s="322"/>
      <c r="EK30" s="322"/>
      <c r="EU30" s="322"/>
      <c r="FE30" s="322"/>
      <c r="FO30" s="322"/>
      <c r="FY30" s="322"/>
      <c r="GI30" s="322"/>
      <c r="GS30" s="322"/>
      <c r="HC30" s="322"/>
      <c r="HM30" s="322"/>
      <c r="HW30" s="322"/>
    </row>
    <row r="31" s="3" customFormat="true" x14ac:dyDescent="0.25">
      <c r="A31" s="322"/>
      <c r="K31" s="322"/>
      <c r="U31" s="322"/>
      <c r="AE31" s="322"/>
      <c r="AO31" s="322"/>
      <c r="AY31" s="322"/>
      <c r="AZ31" s="322"/>
      <c r="BI31" s="322"/>
      <c r="BS31" s="322"/>
      <c r="CC31" s="322"/>
      <c r="CM31" s="322"/>
      <c r="CW31" s="322"/>
      <c r="DG31" s="322"/>
      <c r="DQ31" s="322"/>
      <c r="EA31" s="322"/>
      <c r="EK31" s="322"/>
      <c r="EU31" s="322"/>
      <c r="FE31" s="322"/>
      <c r="FO31" s="322"/>
      <c r="FY31" s="322"/>
      <c r="GI31" s="322"/>
      <c r="GS31" s="322"/>
      <c r="HC31" s="322"/>
      <c r="HM31" s="322"/>
      <c r="HW31" s="322"/>
    </row>
    <row r="32" s="3" customFormat="true" x14ac:dyDescent="0.25">
      <c r="A32" s="322"/>
      <c r="K32" s="322"/>
      <c r="U32" s="322"/>
      <c r="AE32" s="322"/>
      <c r="AO32" s="322"/>
      <c r="AY32" s="322"/>
      <c r="AZ32" s="322"/>
      <c r="BI32" s="322"/>
      <c r="BS32" s="322"/>
      <c r="CC32" s="322"/>
      <c r="CM32" s="322"/>
      <c r="CW32" s="322"/>
      <c r="DG32" s="322"/>
      <c r="DQ32" s="322"/>
      <c r="EA32" s="322"/>
      <c r="EK32" s="322"/>
      <c r="EU32" s="322"/>
      <c r="FE32" s="322"/>
      <c r="FO32" s="322"/>
      <c r="FY32" s="322"/>
      <c r="GI32" s="322"/>
      <c r="GS32" s="322"/>
      <c r="HC32" s="322"/>
      <c r="HM32" s="322"/>
      <c r="HW32" s="322"/>
    </row>
    <row r="33" s="3" customFormat="true" x14ac:dyDescent="0.25">
      <c r="A33" s="322"/>
      <c r="K33" s="322"/>
      <c r="U33" s="322"/>
      <c r="AE33" s="322"/>
      <c r="AO33" s="322"/>
      <c r="AY33" s="322"/>
      <c r="AZ33" s="322"/>
      <c r="BI33" s="322"/>
      <c r="BS33" s="322"/>
      <c r="CC33" s="322"/>
      <c r="CM33" s="322"/>
      <c r="CW33" s="322"/>
      <c r="DG33" s="322"/>
      <c r="DQ33" s="322"/>
      <c r="EA33" s="322"/>
      <c r="EK33" s="322"/>
      <c r="EU33" s="322"/>
      <c r="FE33" s="322"/>
      <c r="FO33" s="322"/>
      <c r="FY33" s="322"/>
      <c r="GI33" s="322"/>
      <c r="GS33" s="322"/>
      <c r="HC33" s="322"/>
      <c r="HM33" s="322"/>
      <c r="HW33" s="322"/>
    </row>
    <row r="34" s="3" customFormat="true" x14ac:dyDescent="0.25">
      <c r="A34" s="322"/>
      <c r="K34" s="322"/>
      <c r="U34" s="322"/>
      <c r="AE34" s="322"/>
      <c r="AO34" s="322"/>
      <c r="AY34" s="322"/>
      <c r="AZ34" s="322"/>
      <c r="BI34" s="322"/>
      <c r="BS34" s="322"/>
      <c r="CC34" s="322"/>
      <c r="CM34" s="322"/>
      <c r="CW34" s="322"/>
      <c r="DG34" s="322"/>
      <c r="DQ34" s="322"/>
      <c r="EA34" s="322"/>
      <c r="EK34" s="322"/>
      <c r="EU34" s="322"/>
      <c r="FE34" s="322"/>
      <c r="FO34" s="322"/>
      <c r="FY34" s="322"/>
      <c r="GI34" s="322"/>
      <c r="GS34" s="322"/>
      <c r="HC34" s="322"/>
      <c r="HM34" s="322"/>
      <c r="HW34" s="322"/>
    </row>
    <row r="35" s="3" customFormat="true" x14ac:dyDescent="0.25">
      <c r="A35" s="322"/>
      <c r="K35" s="322"/>
      <c r="U35" s="322"/>
      <c r="AE35" s="322"/>
      <c r="AO35" s="322"/>
      <c r="AY35" s="322"/>
      <c r="AZ35" s="322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</sheetData>
  <mergeCells count="16">
    <mergeCell ref="AQ1:AV2"/>
    <mergeCell ref="AQ3:AV3"/>
    <mergeCell ref="AP11:AV11"/>
    <mergeCell ref="AZ11:BF11"/>
    <mergeCell ref="B11:H11"/>
    <mergeCell ref="L11:R11"/>
    <mergeCell ref="V11:AB11"/>
    <mergeCell ref="AF11:AL11"/>
    <mergeCell ref="C1:H2"/>
    <mergeCell ref="M1:R2"/>
    <mergeCell ref="W1:AB2"/>
    <mergeCell ref="AG1:AL2"/>
    <mergeCell ref="C3:H3"/>
    <mergeCell ref="M3:R3"/>
    <mergeCell ref="W3:AB3"/>
    <mergeCell ref="AG3:AL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6"/>
    <col min="3" max="7" width="11.75" style="276" customWidth="true"/>
    <col min="8" max="16384" width="9" style="276"/>
  </cols>
  <sheetData>
    <row r="2" ht="20.25" x14ac:dyDescent="0.2">
      <c r="B2" s="272" t="str">
        <f>+Introduction!C7</f>
        <v>Madagascar</v>
      </c>
      <c r="C2" s="273"/>
      <c r="D2" s="274"/>
      <c r="E2" s="274"/>
      <c r="F2" s="274"/>
      <c r="G2" s="275"/>
    </row>
    <row r="3" x14ac:dyDescent="0.2">
      <c r="B3" s="593" t="s">
        <v>220</v>
      </c>
      <c r="C3" s="593"/>
      <c r="D3" s="593"/>
      <c r="E3" s="593"/>
      <c r="F3" s="593"/>
      <c r="G3" s="594"/>
    </row>
    <row r="4" ht="13.5" x14ac:dyDescent="0.2">
      <c r="B4" s="277" t="s">
        <v>4</v>
      </c>
      <c r="C4" s="277" t="s">
        <v>61</v>
      </c>
      <c r="D4" s="277" t="s">
        <v>65</v>
      </c>
      <c r="E4" s="277" t="s">
        <v>62</v>
      </c>
      <c r="F4" s="277" t="s">
        <v>63</v>
      </c>
      <c r="G4" s="277" t="s">
        <v>64</v>
      </c>
    </row>
    <row r="5" x14ac:dyDescent="0.2">
      <c r="B5" s="440">
        <v>2000</v>
      </c>
      <c r="C5" s="457">
        <v>6172422</v>
      </c>
      <c r="D5" s="458">
        <v>27.121000289916992</v>
      </c>
      <c r="E5" s="459">
        <v>1530515</v>
      </c>
      <c r="F5" s="460">
        <v>2176003</v>
      </c>
      <c r="G5" s="461">
        <v>2465904</v>
      </c>
    </row>
    <row r="6" x14ac:dyDescent="0.2">
      <c r="B6" s="441">
        <v>2001</v>
      </c>
      <c r="C6" s="462">
        <v>6367749</v>
      </c>
      <c r="D6" s="463">
        <v>27.391000747680664</v>
      </c>
      <c r="E6" s="464">
        <v>1576507</v>
      </c>
      <c r="F6" s="465">
        <v>2250455</v>
      </c>
      <c r="G6" s="466">
        <v>2540787</v>
      </c>
    </row>
    <row r="7" x14ac:dyDescent="0.2">
      <c r="B7" s="442">
        <v>2002</v>
      </c>
      <c r="C7" s="467">
        <v>6579184</v>
      </c>
      <c r="D7" s="468">
        <v>27.663000106811523</v>
      </c>
      <c r="E7" s="469">
        <v>1630656</v>
      </c>
      <c r="F7" s="470">
        <v>2330718</v>
      </c>
      <c r="G7" s="471">
        <v>2617810</v>
      </c>
    </row>
    <row r="8" x14ac:dyDescent="0.2">
      <c r="B8" s="443">
        <v>2003</v>
      </c>
      <c r="C8" s="472">
        <v>6802858</v>
      </c>
      <c r="D8" s="473">
        <v>27.936000823974609</v>
      </c>
      <c r="E8" s="474">
        <v>1683953</v>
      </c>
      <c r="F8" s="475">
        <v>2415531</v>
      </c>
      <c r="G8" s="476">
        <v>2703374</v>
      </c>
    </row>
    <row r="9" x14ac:dyDescent="0.2">
      <c r="B9" s="444">
        <v>2004</v>
      </c>
      <c r="C9" s="477">
        <v>7032126</v>
      </c>
      <c r="D9" s="478">
        <v>28.211000442504883</v>
      </c>
      <c r="E9" s="479">
        <v>1733230</v>
      </c>
      <c r="F9" s="480">
        <v>2503094</v>
      </c>
      <c r="G9" s="481">
        <v>2795802</v>
      </c>
    </row>
    <row r="10" x14ac:dyDescent="0.2">
      <c r="B10" s="445">
        <v>2005</v>
      </c>
      <c r="C10" s="482">
        <v>7253375</v>
      </c>
      <c r="D10" s="483">
        <v>28.813999176025391</v>
      </c>
      <c r="E10" s="484">
        <v>1769468</v>
      </c>
      <c r="F10" s="485">
        <v>2590169</v>
      </c>
      <c r="G10" s="486">
        <v>2893738</v>
      </c>
    </row>
    <row r="11" x14ac:dyDescent="0.2">
      <c r="B11" s="446">
        <v>2006</v>
      </c>
      <c r="C11" s="487">
        <v>7473820</v>
      </c>
      <c r="D11" s="488">
        <v>29.424999237060547</v>
      </c>
      <c r="E11" s="489">
        <v>1804316</v>
      </c>
      <c r="F11" s="490">
        <v>2672508</v>
      </c>
      <c r="G11" s="491">
        <v>2996996</v>
      </c>
    </row>
    <row r="12" x14ac:dyDescent="0.2">
      <c r="B12" s="447">
        <v>2007</v>
      </c>
      <c r="C12" s="492">
        <v>7699476</v>
      </c>
      <c r="D12" s="493">
        <v>30.042999267578125</v>
      </c>
      <c r="E12" s="494">
        <v>1837185</v>
      </c>
      <c r="F12" s="495">
        <v>2755984</v>
      </c>
      <c r="G12" s="496">
        <v>3106307</v>
      </c>
    </row>
    <row r="13" x14ac:dyDescent="0.2">
      <c r="B13" s="448">
        <v>2008</v>
      </c>
      <c r="C13" s="497">
        <v>7915489</v>
      </c>
      <c r="D13" s="498">
        <v>30.670000076293945</v>
      </c>
      <c r="E13" s="499">
        <v>1865032</v>
      </c>
      <c r="F13" s="500">
        <v>2831115</v>
      </c>
      <c r="G13" s="501">
        <v>3219342</v>
      </c>
    </row>
    <row r="14" x14ac:dyDescent="0.2">
      <c r="B14" s="449">
        <v>2009</v>
      </c>
      <c r="C14" s="502">
        <v>8122938</v>
      </c>
      <c r="D14" s="503">
        <v>31.298000335693359</v>
      </c>
      <c r="E14" s="504">
        <v>1891064</v>
      </c>
      <c r="F14" s="505">
        <v>2896028</v>
      </c>
      <c r="G14" s="506">
        <v>3335846</v>
      </c>
    </row>
    <row r="15" x14ac:dyDescent="0.2">
      <c r="B15" s="450">
        <v>2010</v>
      </c>
      <c r="C15" s="507">
        <v>8330795</v>
      </c>
      <c r="D15" s="508">
        <v>31.929000854492188</v>
      </c>
      <c r="E15" s="509">
        <v>1923670</v>
      </c>
      <c r="F15" s="510">
        <v>2951559</v>
      </c>
      <c r="G15" s="511">
        <v>3455566</v>
      </c>
    </row>
    <row r="16" x14ac:dyDescent="0.2">
      <c r="B16" s="451">
        <v>2011</v>
      </c>
      <c r="C16" s="512">
        <v>8533261</v>
      </c>
      <c r="D16" s="513">
        <v>32.562000274658203</v>
      </c>
      <c r="E16" s="514">
        <v>1956187</v>
      </c>
      <c r="F16" s="515">
        <v>3001891</v>
      </c>
      <c r="G16" s="516">
        <v>3575183</v>
      </c>
    </row>
    <row r="17" x14ac:dyDescent="0.2">
      <c r="B17" s="452">
        <v>2012</v>
      </c>
      <c r="C17" s="517">
        <v>8737551</v>
      </c>
      <c r="D17" s="518">
        <v>33.195999145507813</v>
      </c>
      <c r="E17" s="519">
        <v>1992958</v>
      </c>
      <c r="F17" s="520">
        <v>3057905</v>
      </c>
      <c r="G17" s="521">
        <v>3686688</v>
      </c>
    </row>
    <row r="18" x14ac:dyDescent="0.2">
      <c r="B18" s="453">
        <v>2013</v>
      </c>
      <c r="C18" s="522">
        <v>8939777</v>
      </c>
      <c r="D18" s="523">
        <v>33.832000732421875</v>
      </c>
      <c r="E18" s="524">
        <v>2030600</v>
      </c>
      <c r="F18" s="525">
        <v>3115481</v>
      </c>
      <c r="G18" s="526">
        <v>3793696</v>
      </c>
    </row>
    <row r="19" x14ac:dyDescent="0.2">
      <c r="B19" s="454">
        <v>2014</v>
      </c>
      <c r="C19" s="527">
        <v>9137033</v>
      </c>
      <c r="D19" s="528">
        <v>34.467998504638672</v>
      </c>
      <c r="E19" s="529">
        <v>2067853</v>
      </c>
      <c r="F19" s="530">
        <v>3174354</v>
      </c>
      <c r="G19" s="531">
        <v>3894826</v>
      </c>
    </row>
    <row r="20" x14ac:dyDescent="0.2">
      <c r="B20" s="455">
        <v>2015</v>
      </c>
      <c r="C20" s="532">
        <v>9321924</v>
      </c>
      <c r="D20" s="533">
        <v>35.104999542236328</v>
      </c>
      <c r="E20" s="534">
        <v>2099492</v>
      </c>
      <c r="F20" s="535">
        <v>3233554</v>
      </c>
      <c r="G20" s="536">
        <v>3988878</v>
      </c>
    </row>
    <row r="21" x14ac:dyDescent="0.2">
      <c r="B21" s="456">
        <v>2016</v>
      </c>
      <c r="C21" s="537">
        <v>9500211</v>
      </c>
      <c r="D21" s="538">
        <v>35.741001129150391</v>
      </c>
      <c r="E21" s="539">
        <v>2133597</v>
      </c>
      <c r="F21" s="540">
        <v>3291328</v>
      </c>
      <c r="G21" s="541">
        <v>4075286</v>
      </c>
    </row>
    <row r="22" ht="14.25" x14ac:dyDescent="0.2">
      <c r="B22" s="289" t="s">
        <v>223</v>
      </c>
      <c r="G22" s="278"/>
    </row>
    <row r="23" ht="14.25" x14ac:dyDescent="0.2">
      <c r="B23" s="289" t="s">
        <v>192</v>
      </c>
    </row>
    <row r="24" ht="14.25" x14ac:dyDescent="0.2">
      <c r="B24" s="289" t="s">
        <v>193</v>
      </c>
    </row>
    <row r="27" x14ac:dyDescent="0.2">
      <c r="B27" s="279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42" t="s">
        <v>171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</row>
    <row r="2" s="38" customFormat="true" x14ac:dyDescent="0.2">
      <c r="A2" s="542"/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13</v>
      </c>
      <c r="E4" s="39"/>
      <c r="I4" s="39" t="s">
        <v>14</v>
      </c>
      <c r="P4" s="256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80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80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80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6" t="str">
        <f>+'Water Data'!C1</f>
        <v>Madagascar</v>
      </c>
      <c r="C27" s="548" t="s">
        <v>13</v>
      </c>
      <c r="D27" s="548"/>
      <c r="E27" s="548"/>
      <c r="F27" s="548"/>
      <c r="G27" s="548"/>
      <c r="H27" s="548"/>
      <c r="I27" s="549" t="str">
        <f>B27</f>
        <v>Madagascar</v>
      </c>
      <c r="J27" s="543" t="s">
        <v>14</v>
      </c>
      <c r="K27" s="543"/>
      <c r="L27" s="543"/>
      <c r="M27" s="543"/>
      <c r="N27" s="543"/>
      <c r="O27" s="543"/>
      <c r="P27" s="551" t="str">
        <f>I27</f>
        <v>Madagascar</v>
      </c>
      <c r="Q27" s="544" t="s">
        <v>15</v>
      </c>
      <c r="R27" s="544"/>
      <c r="S27" s="544"/>
      <c r="T27" s="544"/>
      <c r="U27" s="544"/>
      <c r="V27" s="545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7"/>
      <c r="C28" s="281" t="str">
        <f>IF(AND(C30="-",C31="-",C32="-"), "National",IF(C30="-",IF(AND(ISERROR(Estimates!F20),ISNUMBER(C32)),"National*^", "National*"), "National"))</f>
        <v>National*</v>
      </c>
      <c r="D28" s="281" t="str">
        <f>IF(AND(D30="-",D31="-",D32="-"), "Urban",IF(D30="-",IF(AND(ISERROR(Estimates!F37),ISNUMBER(D32)),"Urban*^", "Urban*"), "Urban"))</f>
        <v>Urban</v>
      </c>
      <c r="E28" s="281" t="str">
        <f>IF(AND(E30="-",E31="-",E32="-"), "Rural",IF(E30="-",IF(AND(ISERROR(Estimates!F54),ISNUMBER(E32)),"Rural*^", "Rural*"), "Rural"))</f>
        <v>Rural</v>
      </c>
      <c r="F28" s="281" t="str">
        <f>IF(AND(F30="-",F31="-",F32="-"), "Pre-primary",IF(F30="-",IF(AND(ISERROR(Estimates!F71),ISNUMBER(F32)),"Pre-primary*^", "Pre-primary*"), "Pre-primary"))</f>
        <v>Pre-primary</v>
      </c>
      <c r="G28" s="281" t="str">
        <f>IF(AND(G30="-",G31="-",G32="-"), "Primary",IF(G30="-",IF(AND(ISERROR(Estimates!F88),ISNUMBER(G32)),"Primary*^", "Primary*"), "Primary"))</f>
        <v>Primary*</v>
      </c>
      <c r="H28" s="281" t="str">
        <f>IF(AND(H30="-",H31="-",H32="-"), "Secondary",IF(H30="-",IF(AND(ISERROR(Estimates!F105),ISNUMBER(H32)),"Secondary*^", "Secondary*"), "Secondary"))</f>
        <v>Secondary*</v>
      </c>
      <c r="I28" s="550"/>
      <c r="J28" s="281" t="str">
        <f>IF(AND(J30="-",J31="-",J32="-"), "National",IF(J30="-",IF(AND(ISERROR(Estimates!K20),ISNUMBER(J32)),"National*^", "National*"), "National"))</f>
        <v>National*^</v>
      </c>
      <c r="K28" s="281" t="str">
        <f>IF(AND(K30="-",K31="-",K32="-"), "Urban",IF(K30="-",IF(AND(ISERROR(Estimates!K37),ISNUMBER(K32)),"Urban*^", "Urban*"), "Urban"))</f>
        <v>Urban</v>
      </c>
      <c r="L28" s="281" t="str">
        <f>IF(AND(L30="-",L31="-",L32="-"), "Rural",IF(L30="-",IF(AND(ISERROR(Estimates!K54),ISNUMBER(L32)),"Rural*^", "Rural*"), "Rural"))</f>
        <v>Rural</v>
      </c>
      <c r="M28" s="281" t="str">
        <f>IF(AND(M30="-",M31="-",M32="-"), "Pre-primary",IF(M30="-",IF(AND(ISERROR(Estimates!K71),ISNUMBER(M32)),"Pre-primary*^", "Pre-primary*"), "Pre-primary"))</f>
        <v>Pre-primary</v>
      </c>
      <c r="N28" s="281" t="str">
        <f>IF(AND(N30="-",N31="-",N32="-"), "Primary",IF(N30="-",IF(AND(ISERROR(Estimates!K88),ISNUMBER(N32)),"Primary*^", "Primary*"), "Primary"))</f>
        <v>Primary*^</v>
      </c>
      <c r="O28" s="281" t="str">
        <f>IF(AND(O30="-",O31="-",O32="-"), "Secondary",IF(O30="-",IF(AND(ISERROR(Estimates!K105),ISNUMBER(O32)),"Secondary*^", "Secondary*"), "Secondary"))</f>
        <v>Secondary</v>
      </c>
      <c r="P28" s="552"/>
      <c r="Q28" s="281" t="str">
        <f>IF(AND(Q30="-",Q31="-",Q32="-"), "National",IF(Q30="-",IF(AND(ISERROR(Estimates!P20),ISNUMBER(Q32)),"National*^", "National*"), "National"))</f>
        <v>National</v>
      </c>
      <c r="R28" s="281" t="str">
        <f>IF(AND(R30="-",R31="-",R32="-"), "Urban",IF(R30="-",IF(AND(ISERROR(Estimates!P37),ISNUMBER(R32)),"Urban*^", "Urban*"), "Urban"))</f>
        <v>Urban</v>
      </c>
      <c r="S28" s="281" t="str">
        <f>IF(AND(S30="-",S31="-",S32="-"), "Rural",IF(S30="-",IF(AND(ISERROR(Estimates!P54),ISNUMBER(S32)),"Rural*^", "Rural*"), "Rural"))</f>
        <v>Rural</v>
      </c>
      <c r="T28" s="281" t="str">
        <f>IF(AND(T30="-",T31="-",T32="-"), "Pre-primary",IF(T30="-",IF(AND(ISERROR(Estimates!P71),ISNUMBER(T32)),"Pre-primary*^", "Pre-primary*"), "Pre-primary"))</f>
        <v>Pre-primary</v>
      </c>
      <c r="U28" s="281" t="str">
        <f>IF(AND(U30="-",U31="-",U32="-"), "Primary",IF(U30="-",IF(AND(ISERROR(Estimates!P88),ISNUMBER(U32)),"Primary*^", "Primary*"), "Primary"))</f>
        <v>Primary</v>
      </c>
      <c r="V28" s="282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7"/>
      <c r="C29" s="283">
        <f>IF(ISNUMBER(Regressions!B4), Regressions!B4, "-")</f>
        <v>2016</v>
      </c>
      <c r="D29" s="281">
        <f>C29</f>
        <v>2016</v>
      </c>
      <c r="E29" s="281">
        <f>D29</f>
        <v>2016</v>
      </c>
      <c r="F29" s="281">
        <f>E29</f>
        <v>2016</v>
      </c>
      <c r="G29" s="281">
        <f>F29</f>
        <v>2016</v>
      </c>
      <c r="H29" s="281">
        <f>G29</f>
        <v>2016</v>
      </c>
      <c r="I29" s="550"/>
      <c r="J29" s="283">
        <f>IF(ISNUMBER(Regressions!K4), Regressions!K4, "-")</f>
        <v>2016</v>
      </c>
      <c r="K29" s="281">
        <f>J29</f>
        <v>2016</v>
      </c>
      <c r="L29" s="281">
        <f>J29</f>
        <v>2016</v>
      </c>
      <c r="M29" s="281">
        <f>K29</f>
        <v>2016</v>
      </c>
      <c r="N29" s="281">
        <f>L29</f>
        <v>2016</v>
      </c>
      <c r="O29" s="281">
        <f>M29</f>
        <v>2016</v>
      </c>
      <c r="P29" s="552"/>
      <c r="Q29" s="283">
        <f>IF(ISNUMBER(Regressions!T4), Regressions!T4, "-")</f>
        <v>2016</v>
      </c>
      <c r="R29" s="283">
        <f>Q29</f>
        <v>2016</v>
      </c>
      <c r="S29" s="283">
        <f>R29</f>
        <v>2016</v>
      </c>
      <c r="T29" s="283">
        <f>S29</f>
        <v>2016</v>
      </c>
      <c r="U29" s="283">
        <f>T29</f>
        <v>2016</v>
      </c>
      <c r="V29" s="284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2" t="s">
        <v>175</v>
      </c>
      <c r="C30" s="293" t="str">
        <f>IF(ISNUMBER(Regressions!C4), Regressions!C4, "-")</f>
        <v>-</v>
      </c>
      <c r="D30" s="294" t="str">
        <f>IF(ISNUMBER(Regressions!D4), Regressions!D4, "-")</f>
        <v>-</v>
      </c>
      <c r="E30" s="294" t="str">
        <f>IF(ISNUMBER(Regressions!E4), Regressions!E4, "-")</f>
        <v>-</v>
      </c>
      <c r="F30" s="294" t="str">
        <f>IF(ISNUMBER(Regressions!F4), Regressions!F4, "-")</f>
        <v>-</v>
      </c>
      <c r="G30" s="294" t="str">
        <f>IF(ISNUMBER(Regressions!G4), Regressions!G4, "-")</f>
        <v>-</v>
      </c>
      <c r="H30" s="294" t="str">
        <f>IF(ISNUMBER(Regressions!H4), Regressions!H4, "-")</f>
        <v>-</v>
      </c>
      <c r="I30" s="297" t="s">
        <v>175</v>
      </c>
      <c r="J30" s="298" t="str">
        <f>IF(ISNUMBER(Regressions!L4), Regressions!L4, "-")</f>
        <v>-</v>
      </c>
      <c r="K30" s="299" t="str">
        <f>IF(ISNUMBER(Regressions!M4), Regressions!M4, "-")</f>
        <v>-</v>
      </c>
      <c r="L30" s="299" t="str">
        <f>IF(ISNUMBER(Regressions!N4), Regressions!N4, "-")</f>
        <v>-</v>
      </c>
      <c r="M30" s="299" t="str">
        <f>IF(ISNUMBER(Regressions!O4), Regressions!O4, "-")</f>
        <v>-</v>
      </c>
      <c r="N30" s="299" t="str">
        <f>IF(ISNUMBER(Regressions!P4), Regressions!P4, "-")</f>
        <v>-</v>
      </c>
      <c r="O30" s="299">
        <f>IF(ISNUMBER(Regressions!Q4), Regressions!Q4, "-")</f>
        <v>52.15</v>
      </c>
      <c r="P30" s="302" t="s">
        <v>175</v>
      </c>
      <c r="Q30" s="303" t="str">
        <f>IF(ISNUMBER(Regressions!U4), Regressions!U4, "-")</f>
        <v>-</v>
      </c>
      <c r="R30" s="304" t="str">
        <f>IF(ISNUMBER(Regressions!V4), Regressions!V4, "-")</f>
        <v>-</v>
      </c>
      <c r="S30" s="304" t="str">
        <f>IF(ISNUMBER(Regressions!W4), Regressions!W4, "-")</f>
        <v>-</v>
      </c>
      <c r="T30" s="304" t="str">
        <f>IF(ISNUMBER(Regressions!X4), Regressions!X4, "-")</f>
        <v>-</v>
      </c>
      <c r="U30" s="304" t="str">
        <f>IF(ISNUMBER(Regressions!Y4), Regressions!Y4, "-")</f>
        <v>-</v>
      </c>
      <c r="V30" s="305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0" t="s">
        <v>176</v>
      </c>
      <c r="C31" s="285">
        <f>IF(ISNUMBER(Regressions!C5),Regressions!C5,"-")</f>
        <v>19.260886920000001</v>
      </c>
      <c r="D31" s="285" t="str">
        <f>IF(ISNUMBER(Regressions!D5),Regressions!D5,"-")</f>
        <v>-</v>
      </c>
      <c r="E31" s="285" t="str">
        <f>IF(ISNUMBER(Regressions!E5),Regressions!E5,"-")</f>
        <v>-</v>
      </c>
      <c r="F31" s="285" t="str">
        <f>IF(ISNUMBER(Regressions!F5),Regressions!F5,"-")</f>
        <v>-</v>
      </c>
      <c r="G31" s="285">
        <f>IF(ISNUMBER(Regressions!G5),Regressions!G5,"-")</f>
        <v>13.7</v>
      </c>
      <c r="H31" s="285">
        <f>IF(ISNUMBER(Regressions!H5),Regressions!H5,"-")</f>
        <v>23.707692309999999</v>
      </c>
      <c r="I31" s="295" t="s">
        <v>176</v>
      </c>
      <c r="J31" s="285">
        <f>IF(ISNUMBER(Regressions!L5),Regressions!L5,"-")</f>
        <v>69.282866839999997</v>
      </c>
      <c r="K31" s="285" t="str">
        <f>IF(ISNUMBER(Regressions!M5),Regressions!M5,"-")</f>
        <v>-</v>
      </c>
      <c r="L31" s="285" t="str">
        <f>IF(ISNUMBER(Regressions!N5),Regressions!N5,"-")</f>
        <v>-</v>
      </c>
      <c r="M31" s="285" t="str">
        <f>IF(ISNUMBER(Regressions!O5),Regressions!O5,"-")</f>
        <v>-</v>
      </c>
      <c r="N31" s="285">
        <f>IF(ISNUMBER(Regressions!P5),Regressions!P5,"-")</f>
        <v>62.553846149999998</v>
      </c>
      <c r="O31" s="285">
        <f>IF(ISNUMBER(Regressions!Q5),Regressions!Q5,"-")</f>
        <v>23.5</v>
      </c>
      <c r="P31" s="300" t="s">
        <v>176</v>
      </c>
      <c r="Q31" s="285" t="str">
        <f>IF(ISNUMBER(Regressions!U5),Regressions!U5,"-")</f>
        <v>-</v>
      </c>
      <c r="R31" s="285" t="str">
        <f>IF(ISNUMBER(Regressions!V5),Regressions!V5,"-")</f>
        <v>-</v>
      </c>
      <c r="S31" s="285" t="str">
        <f>IF(ISNUMBER(Regressions!W5),Regressions!W5,"-")</f>
        <v>-</v>
      </c>
      <c r="T31" s="285" t="str">
        <f>IF(ISNUMBER(Regressions!X5),Regressions!X5,"-")</f>
        <v>-</v>
      </c>
      <c r="U31" s="285" t="str">
        <f>IF(ISNUMBER(Regressions!Y5),Regressions!Y5,"-")</f>
        <v>-</v>
      </c>
      <c r="V31" s="286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1" t="s">
        <v>174</v>
      </c>
      <c r="C32" s="287">
        <f>IF(ISNUMBER(Regressions!C6), Regressions!C6, "-")</f>
        <v>80.739113079999996</v>
      </c>
      <c r="D32" s="287" t="str">
        <f>IF(ISNUMBER(Regressions!D6), Regressions!D6, "-")</f>
        <v>-</v>
      </c>
      <c r="E32" s="287" t="str">
        <f>IF(ISNUMBER(Regressions!E6), Regressions!E6, "-")</f>
        <v>-</v>
      </c>
      <c r="F32" s="287" t="str">
        <f>IF(ISNUMBER(Regressions!F6), Regressions!F6, "-")</f>
        <v>-</v>
      </c>
      <c r="G32" s="287">
        <f>IF(ISNUMBER(Regressions!G6), Regressions!G6, "-")</f>
        <v>86.3</v>
      </c>
      <c r="H32" s="287">
        <f>IF(ISNUMBER(Regressions!H6), Regressions!H6, "-")</f>
        <v>76.292307690000001</v>
      </c>
      <c r="I32" s="296" t="s">
        <v>174</v>
      </c>
      <c r="J32" s="287">
        <f>IF(ISNUMBER(Regressions!L6), Regressions!L6, "-")</f>
        <v>30.717133159999999</v>
      </c>
      <c r="K32" s="287" t="str">
        <f>IF(ISNUMBER(Regressions!M6), Regressions!M6, "-")</f>
        <v>-</v>
      </c>
      <c r="L32" s="287" t="str">
        <f>IF(ISNUMBER(Regressions!N6), Regressions!N6, "-")</f>
        <v>-</v>
      </c>
      <c r="M32" s="287" t="str">
        <f>IF(ISNUMBER(Regressions!O6), Regressions!O6, "-")</f>
        <v>-</v>
      </c>
      <c r="N32" s="287">
        <f>IF(ISNUMBER(Regressions!P6), Regressions!P6, "-")</f>
        <v>37.446153850000002</v>
      </c>
      <c r="O32" s="287">
        <f>IF(ISNUMBER(Regressions!Q6), Regressions!Q6, "-")</f>
        <v>24.35</v>
      </c>
      <c r="P32" s="301" t="s">
        <v>174</v>
      </c>
      <c r="Q32" s="287" t="str">
        <f>IF(ISNUMBER(Regressions!U6), Regressions!U6, "-")</f>
        <v>-</v>
      </c>
      <c r="R32" s="287" t="str">
        <f>IF(ISNUMBER(Regressions!V6), Regressions!V6, "-")</f>
        <v>-</v>
      </c>
      <c r="S32" s="287" t="str">
        <f>IF(ISNUMBER(Regressions!W6), Regressions!W6, "-")</f>
        <v>-</v>
      </c>
      <c r="T32" s="287" t="str">
        <f>IF(ISNUMBER(Regressions!X6), Regressions!X6, "-")</f>
        <v>-</v>
      </c>
      <c r="U32" s="287" t="str">
        <f>IF(ISNUMBER(Regressions!Y6), Regressions!Y6, "-")</f>
        <v>-</v>
      </c>
      <c r="V32" s="288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197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197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197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197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25</v>
      </c>
      <c r="E4" s="184" t="s">
        <v>19</v>
      </c>
      <c r="F4" s="175" t="s">
        <v>140</v>
      </c>
      <c r="G4" s="183" t="s">
        <v>25</v>
      </c>
      <c r="H4" s="181" t="s">
        <v>19</v>
      </c>
      <c r="I4" s="175" t="s">
        <v>140</v>
      </c>
      <c r="J4" s="183" t="s">
        <v>25</v>
      </c>
      <c r="K4" s="184" t="s">
        <v>19</v>
      </c>
      <c r="L4" s="175" t="s">
        <v>140</v>
      </c>
      <c r="M4" s="183" t="s">
        <v>25</v>
      </c>
      <c r="N4" s="181" t="s">
        <v>19</v>
      </c>
      <c r="O4" s="175" t="s">
        <v>140</v>
      </c>
      <c r="P4" s="183" t="s">
        <v>25</v>
      </c>
      <c r="Q4" s="184" t="s">
        <v>19</v>
      </c>
      <c r="R4" s="175" t="s">
        <v>140</v>
      </c>
      <c r="S4" s="183" t="s">
        <v>25</v>
      </c>
      <c r="T4" s="184" t="s">
        <v>19</v>
      </c>
      <c r="U4" s="175" t="s">
        <v>140</v>
      </c>
      <c r="V4" s="190" t="s">
        <v>25</v>
      </c>
      <c r="W4" s="188" t="s">
        <v>19</v>
      </c>
      <c r="X4" s="102" t="s">
        <v>21</v>
      </c>
      <c r="Y4" s="102" t="s">
        <v>30</v>
      </c>
      <c r="Z4" s="102" t="s">
        <v>141</v>
      </c>
      <c r="AA4" s="192" t="s">
        <v>25</v>
      </c>
      <c r="AB4" s="193" t="s">
        <v>19</v>
      </c>
      <c r="AC4" s="102" t="s">
        <v>21</v>
      </c>
      <c r="AD4" s="102" t="s">
        <v>30</v>
      </c>
      <c r="AE4" s="179" t="s">
        <v>141</v>
      </c>
      <c r="AF4" s="192" t="s">
        <v>25</v>
      </c>
      <c r="AG4" s="188" t="s">
        <v>19</v>
      </c>
      <c r="AH4" s="102" t="s">
        <v>21</v>
      </c>
      <c r="AI4" s="102" t="s">
        <v>30</v>
      </c>
      <c r="AJ4" s="102" t="s">
        <v>141</v>
      </c>
      <c r="AK4" s="192" t="s">
        <v>25</v>
      </c>
      <c r="AL4" s="193" t="s">
        <v>19</v>
      </c>
      <c r="AM4" s="102" t="s">
        <v>21</v>
      </c>
      <c r="AN4" s="102" t="s">
        <v>30</v>
      </c>
      <c r="AO4" s="179" t="s">
        <v>141</v>
      </c>
      <c r="AP4" s="192" t="s">
        <v>25</v>
      </c>
      <c r="AQ4" s="188" t="s">
        <v>19</v>
      </c>
      <c r="AR4" s="102" t="s">
        <v>21</v>
      </c>
      <c r="AS4" s="102" t="s">
        <v>30</v>
      </c>
      <c r="AT4" s="102" t="s">
        <v>141</v>
      </c>
      <c r="AU4" s="192" t="s">
        <v>25</v>
      </c>
      <c r="AV4" s="193" t="s">
        <v>19</v>
      </c>
      <c r="AW4" s="176" t="s">
        <v>21</v>
      </c>
      <c r="AX4" s="176" t="s">
        <v>30</v>
      </c>
      <c r="AY4" s="179" t="s">
        <v>141</v>
      </c>
      <c r="AZ4" s="196" t="s">
        <v>25</v>
      </c>
      <c r="BA4" s="116" t="s">
        <v>160</v>
      </c>
      <c r="BB4" s="115" t="s">
        <v>162</v>
      </c>
      <c r="BC4" s="199" t="s">
        <v>25</v>
      </c>
      <c r="BD4" s="200" t="s">
        <v>160</v>
      </c>
      <c r="BE4" s="123" t="s">
        <v>162</v>
      </c>
      <c r="BF4" s="199" t="s">
        <v>25</v>
      </c>
      <c r="BG4" s="200" t="s">
        <v>160</v>
      </c>
      <c r="BH4" s="123" t="s">
        <v>162</v>
      </c>
      <c r="BI4" s="201" t="s">
        <v>25</v>
      </c>
      <c r="BJ4" s="116" t="s">
        <v>160</v>
      </c>
      <c r="BK4" s="114" t="s">
        <v>162</v>
      </c>
      <c r="BL4" s="201" t="s">
        <v>25</v>
      </c>
      <c r="BM4" s="116" t="s">
        <v>160</v>
      </c>
      <c r="BN4" s="115" t="s">
        <v>162</v>
      </c>
      <c r="BO4" s="201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6" t="s">
        <v>154</v>
      </c>
      <c r="E5" s="187" t="s">
        <v>43</v>
      </c>
      <c r="F5" s="185" t="s">
        <v>66</v>
      </c>
      <c r="G5" s="186" t="s">
        <v>155</v>
      </c>
      <c r="H5" s="182" t="s">
        <v>44</v>
      </c>
      <c r="I5" s="100" t="s">
        <v>67</v>
      </c>
      <c r="J5" s="186" t="s">
        <v>156</v>
      </c>
      <c r="K5" s="182" t="s">
        <v>45</v>
      </c>
      <c r="L5" s="185" t="s">
        <v>68</v>
      </c>
      <c r="M5" s="186" t="s">
        <v>157</v>
      </c>
      <c r="N5" s="182" t="s">
        <v>96</v>
      </c>
      <c r="O5" s="100" t="s">
        <v>97</v>
      </c>
      <c r="P5" s="186" t="s">
        <v>158</v>
      </c>
      <c r="Q5" s="182" t="s">
        <v>98</v>
      </c>
      <c r="R5" s="100" t="s">
        <v>99</v>
      </c>
      <c r="S5" s="186" t="s">
        <v>159</v>
      </c>
      <c r="T5" s="182" t="s">
        <v>100</v>
      </c>
      <c r="U5" s="185" t="s">
        <v>101</v>
      </c>
      <c r="V5" s="191" t="s">
        <v>148</v>
      </c>
      <c r="W5" s="189" t="s">
        <v>46</v>
      </c>
      <c r="X5" s="103" t="s">
        <v>70</v>
      </c>
      <c r="Y5" s="103" t="s">
        <v>69</v>
      </c>
      <c r="Z5" s="103" t="s">
        <v>123</v>
      </c>
      <c r="AA5" s="194" t="s">
        <v>149</v>
      </c>
      <c r="AB5" s="189" t="s">
        <v>47</v>
      </c>
      <c r="AC5" s="103" t="s">
        <v>72</v>
      </c>
      <c r="AD5" s="103" t="s">
        <v>71</v>
      </c>
      <c r="AE5" s="195" t="s">
        <v>125</v>
      </c>
      <c r="AF5" s="194" t="s">
        <v>150</v>
      </c>
      <c r="AG5" s="189" t="s">
        <v>48</v>
      </c>
      <c r="AH5" s="103" t="s">
        <v>74</v>
      </c>
      <c r="AI5" s="103" t="s">
        <v>73</v>
      </c>
      <c r="AJ5" s="103" t="s">
        <v>126</v>
      </c>
      <c r="AK5" s="194" t="s">
        <v>151</v>
      </c>
      <c r="AL5" s="189" t="s">
        <v>75</v>
      </c>
      <c r="AM5" s="103" t="s">
        <v>77</v>
      </c>
      <c r="AN5" s="103" t="s">
        <v>76</v>
      </c>
      <c r="AO5" s="195" t="s">
        <v>127</v>
      </c>
      <c r="AP5" s="194" t="s">
        <v>152</v>
      </c>
      <c r="AQ5" s="189" t="s">
        <v>78</v>
      </c>
      <c r="AR5" s="103" t="s">
        <v>80</v>
      </c>
      <c r="AS5" s="103" t="s">
        <v>79</v>
      </c>
      <c r="AT5" s="103" t="s">
        <v>128</v>
      </c>
      <c r="AU5" s="194" t="s">
        <v>153</v>
      </c>
      <c r="AV5" s="189" t="s">
        <v>81</v>
      </c>
      <c r="AW5" s="103" t="s">
        <v>83</v>
      </c>
      <c r="AX5" s="103" t="s">
        <v>82</v>
      </c>
      <c r="AY5" s="195" t="s">
        <v>129</v>
      </c>
      <c r="AZ5" s="197" t="s">
        <v>84</v>
      </c>
      <c r="BA5" s="111" t="s">
        <v>133</v>
      </c>
      <c r="BB5" s="112" t="s">
        <v>85</v>
      </c>
      <c r="BC5" s="198" t="s">
        <v>95</v>
      </c>
      <c r="BD5" s="111" t="s">
        <v>134</v>
      </c>
      <c r="BE5" s="113" t="s">
        <v>94</v>
      </c>
      <c r="BF5" s="198" t="s">
        <v>93</v>
      </c>
      <c r="BG5" s="111" t="s">
        <v>135</v>
      </c>
      <c r="BH5" s="112" t="s">
        <v>92</v>
      </c>
      <c r="BI5" s="198" t="s">
        <v>91</v>
      </c>
      <c r="BJ5" s="111" t="s">
        <v>136</v>
      </c>
      <c r="BK5" s="113" t="s">
        <v>90</v>
      </c>
      <c r="BL5" s="198" t="s">
        <v>89</v>
      </c>
      <c r="BM5" s="111" t="s">
        <v>137</v>
      </c>
      <c r="BN5" s="112" t="s">
        <v>88</v>
      </c>
      <c r="BO5" s="198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UIS11</v>
      </c>
      <c r="B6" s="57" t="str">
        <f>+IF('Water Data'!A3="",NA(),'Water Data'!A3)</f>
        <v>Other</v>
      </c>
      <c r="C6" s="57">
        <f>+IF('Water Data'!C3="",NA(),'Water Data'!C3)</f>
        <v>2011</v>
      </c>
      <c r="D6" s="58" t="e">
        <f>+IF(AND(ISNUMBER('Water Data'!C5),'Data Summary'!BS6="Yes"),100-'Water Data'!C5,NA())</f>
        <v>#N/A</v>
      </c>
      <c r="E6" s="58">
        <f>+IF(AND(ISNUMBER('Water Data'!C7),'Data Summary'!BT6="Yes"),'Water Data'!C7,NA())</f>
        <v>24.78606600746776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>
        <f>+IF(AND(ISNUMBER('Water Data'!G7),'Data Summary'!CF6="Yes"),'Water Data'!G7,NA())</f>
        <v>18.100000000000001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>
        <f>+IF(AND(ISNUMBER('Water Data'!H7),'Data Summary'!CI6="Yes"),'Water Data'!H7,NA())</f>
        <v>30.4</v>
      </c>
      <c r="U6" s="58" t="e">
        <f>+IF(AND(ISNUMBER('Water Data'!H10),'Data Summary'!CJ6="Yes"),'Water Data'!H10,NA())</f>
        <v>#N/A</v>
      </c>
      <c r="V6" s="104" t="e">
        <f>+IF(AND(ISNUMBER('Sanitation Data'!C5),'Data Summary'!CK6="Yes"),100-'Sanitation Data'!C5,NA())</f>
        <v>#N/A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>
        <f>+IF(AND(ISNUMBER('Sanitation Data'!G5),'Data Summary'!DE6="Yes"),100-'Sanitation Data'!G5,NA())</f>
        <v>58.3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 t="e">
        <f>+IF(AND(ISNUMBER('Sanitation Data'!H5),'Data Summary'!DJ6="Yes"),100-'Sanitation Data'!H5,NA())</f>
        <v>#N/A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UIS13</v>
      </c>
      <c r="B7" s="57" t="str">
        <f ca="true">+IF(OFFSET('Water Data'!$A$3,0,10*ROW('Water Data'!A1))="",NA(),OFFSET('Water Data'!$A$3,0,10*ROW('Water Data'!A1)))</f>
        <v>Other</v>
      </c>
      <c r="C7" s="57">
        <f ca="true">+IF(OFFSET('Water Data'!$C$3,0,10*ROW('Water Data'!C1))="",NA(),OFFSET('Water Data'!$C$3,0,10*ROW('Water Data'!C1)))</f>
        <v>2013</v>
      </c>
      <c r="D7" s="58" t="e">
        <f ca="true">+IF(AND(ISNUMBER(OFFSET('Water Data'!$C$5,0,10*ROW('Water Data'!C1))),'Data Summary'!BS7="Yes"),100-OFFSET('Water Data'!$C$5,0,10*ROW('Water Data'!C1)),NA())</f>
        <v>#N/A</v>
      </c>
      <c r="E7" s="58" t="e">
        <f ca="true">+IF(AND(ISNUMBER(OFFSET('Water Data'!$C$7,0,10*ROW('Water Data'!C1))),'Data Summary'!BT7="Yes"),OFFSET('Water Data'!$C$7,0,10*ROW('Water Data'!C1)),NA())</f>
        <v>#N/A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 t="e">
        <f ca="true">+IF(AND(ISNUMBER(OFFSET('Water Data'!$G$7,0,10*ROW('Water Data'!G1))),'Data Summary'!CF7="Yes"),OFFSET('Water Data'!$G$7,0,10*ROW('Water Data'!G1)),NA())</f>
        <v>#N/A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 t="e">
        <f ca="true">+IF(AND(ISNUMBER(OFFSET('Water Data'!$H$7,0,10*ROW('Water Data'!H1))),'Data Summary'!CI7="Yes"),OFFSET('Water Data'!$H$7,0,10*ROW('Water Data'!H1)),NA())</f>
        <v>#N/A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 t="e">
        <f ca="true">+IF(AND(ISNUMBER(OFFSET('Sanitation Data'!$C$5,0,10*ROW('Sanitation Data'!C1))),'Data Summary'!CK7="Yes"),100-OFFSET('Sanitation Data'!$C$5,0,10*ROW('Sanitation Data'!C1)),NA())</f>
        <v>#N/A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 t="e">
        <f ca="true">+IF(AND(ISNUMBER(OFFSET('Sanitation Data'!$G$5,0,10*ROW('Sanitation Data'!G1))),'Data Summary'!DE7="Yes"),100-OFFSET('Sanitation Data'!$G$5,0,10*ROW('Sanitation Data'!G1)),NA())</f>
        <v>#N/A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 t="e">
        <f ca="true">+IF(AND(ISNUMBER(OFFSET('Sanitation Data'!$H$5,0,10*ROW('Sanitation Data'!H1))),'Data Summary'!DJ7="Yes"),100-OFFSET('Sanitation Data'!$H$5,0,10*ROW('Sanitation Data'!H1)),NA())</f>
        <v>#N/A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str">
        <f ca="true">+IF(OFFSET('Water Data'!$B$1,0,10*ROW('Water Data'!B2))="",NA(),OFFSET('Water Data'!$B$1,0,10*ROW('Water Data'!B2)))</f>
        <v>UIS14</v>
      </c>
      <c r="B8" s="57" t="str">
        <f ca="true">+IF(OFFSET('Water Data'!$A$3,0,10*ROW('Water Data'!A2))="",NA(),OFFSET('Water Data'!$A$3,0,10*ROW('Water Data'!A2)))</f>
        <v>Other</v>
      </c>
      <c r="C8" s="57">
        <f ca="true">+IF(OFFSET('Water Data'!$C$3,0,10*ROW('Water Data'!C2))="",NA(),OFFSET('Water Data'!$C$3,0,10*ROW('Water Data'!C2)))</f>
        <v>2014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>
        <f ca="true">+IF(AND(ISNUMBER(OFFSET('Water Data'!$C$7,0,10*ROW('Water Data'!C2))),'Data Summary'!BT8="Yes"),OFFSET('Water Data'!$C$7,0,10*ROW('Water Data'!C2)),NA())</f>
        <v>20.529970152125141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>
        <f ca="true">+IF(AND(ISNUMBER(OFFSET('Water Data'!$G$7,0,10*ROW('Water Data'!G2))),'Data Summary'!CF8="Yes"),OFFSET('Water Data'!$G$7,0,10*ROW('Water Data'!G2)),NA())</f>
        <v>14.8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>
        <f ca="true">+IF(AND(ISNUMBER(OFFSET('Water Data'!$H$7,0,10*ROW('Water Data'!H2))),'Data Summary'!CI8="Yes"),OFFSET('Water Data'!$H$7,0,10*ROW('Water Data'!H2)),NA())</f>
        <v>25.2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>
        <f ca="true">+IF(AND(ISNUMBER(OFFSET('Sanitation Data'!$C$5,0,10*ROW('Sanitation Data'!C2))),'Data Summary'!CK8="Yes"),100-OFFSET('Sanitation Data'!$C$5,0,10*ROW('Sanitation Data'!C2)),NA())</f>
        <v>69.788900692866775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>
        <f ca="true">+IF(AND(ISNUMBER(OFFSET('Sanitation Data'!$G$5,0,10*ROW('Sanitation Data'!G2))),'Data Summary'!DE8="Yes"),100-OFFSET('Sanitation Data'!$G$5,0,10*ROW('Sanitation Data'!G2)),NA())</f>
        <v>61.8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>
        <f ca="true">+IF(AND(ISNUMBER(OFFSET('Sanitation Data'!$H$5,0,10*ROW('Sanitation Data'!H2))),'Data Summary'!DJ8="Yes"),100-OFFSET('Sanitation Data'!$H$5,0,10*ROW('Sanitation Data'!H2)),NA())</f>
        <v>76.3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str">
        <f ca="true">+IF(OFFSET('Water Data'!$B$1,0,10*ROW('Water Data'!B3))="",NA(),OFFSET('Water Data'!$B$1,0,10*ROW('Water Data'!B3)))</f>
        <v>UIS15</v>
      </c>
      <c r="B9" s="57" t="str">
        <f ca="true">+IF(OFFSET('Water Data'!$A$3,0,10*ROW('Water Data'!A3))="",NA(),OFFSET('Water Data'!$A$3,0,10*ROW('Water Data'!A3)))</f>
        <v>Other</v>
      </c>
      <c r="C9" s="57">
        <f ca="true">+IF(OFFSET('Water Data'!$C$3,0,10*ROW('Water Data'!C3))="",NA(),OFFSET('Water Data'!$C$3,0,10*ROW('Water Data'!C3)))</f>
        <v>2015</v>
      </c>
      <c r="D9" s="58" t="e">
        <f ca="true">+IF(AND(ISNUMBER(OFFSET('Water Data'!$C$5,0,10*ROW('Water Data'!C3))),'Data Summary'!BS9="Yes"),100-OFFSET('Water Data'!$C$5,0,10*ROW('Water Data'!C3)),NA())</f>
        <v>#N/A</v>
      </c>
      <c r="E9" s="58">
        <f ca="true">+IF(AND(ISNUMBER(OFFSET('Water Data'!$C$7,0,10*ROW('Water Data'!C3))),'Data Summary'!BT9="Yes"),OFFSET('Water Data'!$C$7,0,10*ROW('Water Data'!C3)),NA())</f>
        <v>20.964733541278061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>
        <f ca="true">+IF(AND(ISNUMBER(OFFSET('Water Data'!$G$7,0,10*ROW('Water Data'!G3))),'Data Summary'!CF9="Yes"),OFFSET('Water Data'!$G$7,0,10*ROW('Water Data'!G3)),NA())</f>
        <v>15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>
        <f ca="true">+IF(AND(ISNUMBER(OFFSET('Water Data'!$H$7,0,10*ROW('Water Data'!H3))),'Data Summary'!CI9="Yes"),OFFSET('Water Data'!$H$7,0,10*ROW('Water Data'!H3)),NA())</f>
        <v>25.8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>
        <f ca="true">+IF(AND(ISNUMBER(OFFSET('Sanitation Data'!$C$5,0,10*ROW('Sanitation Data'!C3))),'Data Summary'!CK9="Yes"),100-OFFSET('Sanitation Data'!$C$5,0,10*ROW('Sanitation Data'!C3)),NA())</f>
        <v>68.776832983681956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>
        <f ca="true">+IF(AND(ISNUMBER(OFFSET('Sanitation Data'!$G$5,0,10*ROW('Sanitation Data'!G3))),'Data Summary'!DE9="Yes"),100-OFFSET('Sanitation Data'!$G$5,0,10*ROW('Sanitation Data'!G3)),NA())</f>
        <v>61.1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>
        <f ca="true">+IF(AND(ISNUMBER(OFFSET('Sanitation Data'!$H$5,0,10*ROW('Sanitation Data'!H3))),'Data Summary'!DJ9="Yes"),100-OFFSET('Sanitation Data'!$H$5,0,10*ROW('Sanitation Data'!H3)),NA())</f>
        <v>75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str">
        <f ca="true">+IF(OFFSET('Water Data'!$B$1,0,10*ROW('Water Data'!B4))="",NA(),OFFSET('Water Data'!$B$1,0,10*ROW('Water Data'!B4)))</f>
        <v>UIS16</v>
      </c>
      <c r="B10" s="57" t="str">
        <f ca="true">+IF(OFFSET('Water Data'!$A$3,0,10*ROW('Water Data'!A4))="",NA(),OFFSET('Water Data'!$A$3,0,10*ROW('Water Data'!A4)))</f>
        <v>Other</v>
      </c>
      <c r="C10" s="57">
        <f ca="true">+IF(OFFSET('Water Data'!$C$3,0,10*ROW('Water Data'!C4))="",NA(),OFFSET('Water Data'!$C$3,0,10*ROW('Water Data'!C4)))</f>
        <v>2016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 t="e">
        <f ca="true">+IF(AND(ISNUMBER(OFFSET('Water Data'!$C$7,0,10*ROW('Water Data'!C4))),'Data Summary'!BT10="Yes"),OFFSET('Water Data'!$C$7,0,10*ROW('Water Data'!C4)),NA())</f>
        <v>#N/A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 t="e">
        <f ca="true">+IF(AND(ISNUMBER(OFFSET('Water Data'!$G$7,0,10*ROW('Water Data'!G4))),'Data Summary'!CF10="Yes"),OFFSET('Water Data'!$G$7,0,10*ROW('Water Data'!G4)),NA())</f>
        <v>#N/A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 t="e">
        <f ca="true">+IF(AND(ISNUMBER(OFFSET('Sanitation Data'!$C$5,0,10*ROW('Sanitation Data'!C4))),'Data Summary'!CK10="Yes"),100-OFFSET('Sanitation Data'!$C$5,0,10*ROW('Sanitation Data'!C4)),NA())</f>
        <v>#N/A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 t="e">
        <f ca="true">+IF(AND(ISNUMBER(OFFSET('Sanitation Data'!$G$5,0,10*ROW('Sanitation Data'!G4))),'Data Summary'!DE10="Yes"),100-OFFSET('Sanitation Data'!$G$5,0,10*ROW('Sanitation Data'!G4)),NA())</f>
        <v>#N/A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>
        <f ca="true">+IF(AND(ISNUMBER(OFFSET('Sanitation Data'!$H$13,0,10*ROW('Sanitation Data'!H4))),'Data Summary'!DN10="Yes"),OFFSET('Sanitation Data'!$H$13,0,10*ROW('Sanitation Data'!H4)),NA())</f>
        <v>52.15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6" t="s">
        <v>198</v>
      </c>
      <c r="B1" s="557"/>
      <c r="C1" s="557"/>
      <c r="D1" s="557"/>
      <c r="E1" s="558" t="s">
        <v>53</v>
      </c>
      <c r="F1" s="559"/>
      <c r="G1" s="559"/>
      <c r="H1" s="559"/>
      <c r="I1" s="560"/>
      <c r="J1" s="561" t="s">
        <v>10</v>
      </c>
      <c r="K1" s="561"/>
      <c r="L1" s="561"/>
      <c r="M1" s="561"/>
      <c r="N1" s="561"/>
      <c r="O1" s="553" t="s">
        <v>11</v>
      </c>
      <c r="P1" s="554"/>
      <c r="Q1" s="554"/>
      <c r="R1" s="554"/>
      <c r="S1" s="555"/>
    </row>
    <row r="2" x14ac:dyDescent="0.2">
      <c r="A2" s="557"/>
      <c r="B2" s="557"/>
      <c r="C2" s="557"/>
      <c r="D2" s="557"/>
      <c r="E2" s="375"/>
      <c r="F2" s="376"/>
      <c r="G2" s="377"/>
      <c r="H2" s="378"/>
      <c r="I2" s="379"/>
      <c r="J2" s="380"/>
      <c r="K2" s="376"/>
      <c r="L2" s="381"/>
      <c r="M2" s="378"/>
      <c r="N2" s="382"/>
      <c r="O2" s="375"/>
      <c r="P2" s="376"/>
      <c r="Q2" s="383"/>
      <c r="R2" s="378"/>
      <c r="S2" s="379"/>
    </row>
    <row r="3" ht="81" customHeight="true" x14ac:dyDescent="0.2">
      <c r="A3" s="410" t="s">
        <v>9</v>
      </c>
      <c r="B3" s="411" t="s">
        <v>4</v>
      </c>
      <c r="C3" s="414" t="s">
        <v>8</v>
      </c>
      <c r="D3" s="412" t="s">
        <v>221</v>
      </c>
      <c r="E3" s="384" t="s">
        <v>25</v>
      </c>
      <c r="F3" s="385" t="s">
        <v>19</v>
      </c>
      <c r="G3" s="386" t="s">
        <v>199</v>
      </c>
      <c r="H3" s="387" t="s">
        <v>208</v>
      </c>
      <c r="I3" s="388" t="s">
        <v>37</v>
      </c>
      <c r="J3" s="389" t="s">
        <v>25</v>
      </c>
      <c r="K3" s="390" t="s">
        <v>19</v>
      </c>
      <c r="L3" s="391" t="s">
        <v>200</v>
      </c>
      <c r="M3" s="387" t="s">
        <v>208</v>
      </c>
      <c r="N3" s="392" t="s">
        <v>37</v>
      </c>
      <c r="O3" s="384" t="s">
        <v>25</v>
      </c>
      <c r="P3" s="385" t="s">
        <v>160</v>
      </c>
      <c r="Q3" s="393" t="s">
        <v>201</v>
      </c>
      <c r="R3" s="387" t="s">
        <v>208</v>
      </c>
      <c r="S3" s="388" t="s">
        <v>37</v>
      </c>
    </row>
    <row r="4" x14ac:dyDescent="0.2">
      <c r="A4" s="239" t="str">
        <f>IF(ISBLANK(Regressions!A14), " ", Regressions!A14)</f>
        <v>Madagascar</v>
      </c>
      <c r="B4" s="234">
        <f>IF(ISBLANK(Regressions!B14), " ", Regressions!B14)</f>
        <v>2000</v>
      </c>
      <c r="C4" s="413" t="str">
        <f>IF(ISBLANK(Regressions!C14), " ", Regressions!C14)</f>
        <v>National</v>
      </c>
      <c r="D4" s="241">
        <f>IF(ISBLANK(Regressions!D14), " ", Regressions!D14)</f>
        <v>6172422</v>
      </c>
      <c r="E4" s="394" t="e">
        <f>IF(ISNUMBER(Regressions!E14),ROUND(Regressions!E14, 1), NA())</f>
        <v>#N/A</v>
      </c>
      <c r="F4" s="306" t="e">
        <f>IF(ISNUMBER(Regressions!F14),ROUND(Regressions!F14, 1), NA())</f>
        <v>#N/A</v>
      </c>
      <c r="G4" s="395" t="e">
        <f>IF(ISNUMBER(Regressions!G14),ROUND(Regressions!G14, 1), NA())</f>
        <v>#N/A</v>
      </c>
      <c r="H4" s="396" t="e">
        <f>IF(ISNUMBER(Regressions!H14),ROUND(Regressions!H14, 1), NA())</f>
        <v>#N/A</v>
      </c>
      <c r="I4" s="397" t="e">
        <f>IF(ISNUMBER(Regressions!I14),ROUND(Regressions!I14, 1), NA())</f>
        <v>#N/A</v>
      </c>
      <c r="J4" s="398" t="e">
        <f>IF(ISNUMBER(Regressions!J14),ROUND(Regressions!J14, 1), NA())</f>
        <v>#N/A</v>
      </c>
      <c r="K4" s="306" t="e">
        <f>IF(ISNUMBER(Regressions!K14),ROUND(Regressions!K14, 1), NA())</f>
        <v>#N/A</v>
      </c>
      <c r="L4" s="399" t="e">
        <f>IF(ISNUMBER(Regressions!L14),ROUND(Regressions!L14, 1), NA())</f>
        <v>#N/A</v>
      </c>
      <c r="M4" s="396" t="e">
        <f>IF(ISNUMBER(Regressions!M14),ROUND(Regressions!M14, 1), NA())</f>
        <v>#N/A</v>
      </c>
      <c r="N4" s="400" t="e">
        <f>IF(ISNUMBER(Regressions!N14),ROUND(Regressions!N14, 1), NA())</f>
        <v>#N/A</v>
      </c>
      <c r="O4" s="394" t="e">
        <f>IF(ISNUMBER(Regressions!O14),ROUND(Regressions!O14, 1), NA())</f>
        <v>#N/A</v>
      </c>
      <c r="P4" s="306" t="e">
        <f>IF(ISNUMBER(Regressions!P14),ROUND(Regressions!P14, 1), NA())</f>
        <v>#N/A</v>
      </c>
      <c r="Q4" s="401" t="e">
        <f>IF(ISNUMBER(Regressions!Q14),ROUND(Regressions!Q14, 1), NA())</f>
        <v>#N/A</v>
      </c>
      <c r="R4" s="396" t="e">
        <f>IF(ISNUMBER(Regressions!R14),ROUND(Regressions!R14, 1), NA())</f>
        <v>#N/A</v>
      </c>
      <c r="S4" s="397" t="e">
        <f>IF(ISNUMBER(Regressions!S14),ROUND(Regressions!S14, 1), NA())</f>
        <v>#N/A</v>
      </c>
    </row>
    <row r="5" x14ac:dyDescent="0.2">
      <c r="A5" s="239" t="str">
        <f>IF(ISBLANK(Regressions!A15), " ", Regressions!A15)</f>
        <v>Madagascar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6367749</v>
      </c>
      <c r="E5" s="394" t="e">
        <f>IF(ISNUMBER(Regressions!E15),ROUND(Regressions!E15, 1), NA())</f>
        <v>#N/A</v>
      </c>
      <c r="F5" s="306" t="e">
        <f>IF(ISNUMBER(Regressions!F15),ROUND(Regressions!F15, 1), NA())</f>
        <v>#N/A</v>
      </c>
      <c r="G5" s="395" t="e">
        <f>IF(ISNUMBER(Regressions!G15),ROUND(Regressions!G15, 1), NA())</f>
        <v>#N/A</v>
      </c>
      <c r="H5" s="396" t="e">
        <f>IF(ISNUMBER(Regressions!H15),ROUND(Regressions!H15, 1), NA())</f>
        <v>#N/A</v>
      </c>
      <c r="I5" s="397" t="e">
        <f>IF(ISNUMBER(Regressions!I15),ROUND(Regressions!I15, 1), NA())</f>
        <v>#N/A</v>
      </c>
      <c r="J5" s="398" t="e">
        <f>IF(ISNUMBER(Regressions!J15),ROUND(Regressions!J15, 1), NA())</f>
        <v>#N/A</v>
      </c>
      <c r="K5" s="306" t="e">
        <f>IF(ISNUMBER(Regressions!K15),ROUND(Regressions!K15, 1), NA())</f>
        <v>#N/A</v>
      </c>
      <c r="L5" s="399" t="e">
        <f>IF(ISNUMBER(Regressions!L15),ROUND(Regressions!L15, 1), NA())</f>
        <v>#N/A</v>
      </c>
      <c r="M5" s="396" t="e">
        <f>IF(ISNUMBER(Regressions!M15),ROUND(Regressions!M15, 1), NA())</f>
        <v>#N/A</v>
      </c>
      <c r="N5" s="400" t="e">
        <f>IF(ISNUMBER(Regressions!N15),ROUND(Regressions!N15, 1), NA())</f>
        <v>#N/A</v>
      </c>
      <c r="O5" s="394" t="e">
        <f>IF(ISNUMBER(Regressions!O15),ROUND(Regressions!O15, 1), NA())</f>
        <v>#N/A</v>
      </c>
      <c r="P5" s="306" t="e">
        <f>IF(ISNUMBER(Regressions!P15),ROUND(Regressions!P15, 1), NA())</f>
        <v>#N/A</v>
      </c>
      <c r="Q5" s="401" t="e">
        <f>IF(ISNUMBER(Regressions!Q15),ROUND(Regressions!Q15, 1), NA())</f>
        <v>#N/A</v>
      </c>
      <c r="R5" s="396" t="e">
        <f>IF(ISNUMBER(Regressions!R15),ROUND(Regressions!R15, 1), NA())</f>
        <v>#N/A</v>
      </c>
      <c r="S5" s="397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Madagascar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6579184</v>
      </c>
      <c r="E6" s="394" t="e">
        <f>IF(ISNUMBER(Regressions!E16),ROUND(Regressions!E16, 1), NA())</f>
        <v>#N/A</v>
      </c>
      <c r="F6" s="306" t="e">
        <f>IF(ISNUMBER(Regressions!F16),ROUND(Regressions!F16, 1), NA())</f>
        <v>#N/A</v>
      </c>
      <c r="G6" s="395" t="e">
        <f>IF(ISNUMBER(Regressions!G16),ROUND(Regressions!G16, 1), NA())</f>
        <v>#N/A</v>
      </c>
      <c r="H6" s="396" t="e">
        <f>IF(ISNUMBER(Regressions!H16),ROUND(Regressions!H16, 1), NA())</f>
        <v>#N/A</v>
      </c>
      <c r="I6" s="397" t="e">
        <f>IF(ISNUMBER(Regressions!I16),ROUND(Regressions!I16, 1), NA())</f>
        <v>#N/A</v>
      </c>
      <c r="J6" s="398" t="e">
        <f>IF(ISNUMBER(Regressions!J16),ROUND(Regressions!J16, 1), NA())</f>
        <v>#N/A</v>
      </c>
      <c r="K6" s="306" t="e">
        <f>IF(ISNUMBER(Regressions!K16),ROUND(Regressions!K16, 1), NA())</f>
        <v>#N/A</v>
      </c>
      <c r="L6" s="399" t="e">
        <f>IF(ISNUMBER(Regressions!L16),ROUND(Regressions!L16, 1), NA())</f>
        <v>#N/A</v>
      </c>
      <c r="M6" s="396" t="e">
        <f>IF(ISNUMBER(Regressions!M16),ROUND(Regressions!M16, 1), NA())</f>
        <v>#N/A</v>
      </c>
      <c r="N6" s="400" t="e">
        <f>IF(ISNUMBER(Regressions!N16),ROUND(Regressions!N16, 1), NA())</f>
        <v>#N/A</v>
      </c>
      <c r="O6" s="394" t="e">
        <f>IF(ISNUMBER(Regressions!O16),ROUND(Regressions!O16, 1), NA())</f>
        <v>#N/A</v>
      </c>
      <c r="P6" s="306" t="e">
        <f>IF(ISNUMBER(Regressions!P16),ROUND(Regressions!P16, 1), NA())</f>
        <v>#N/A</v>
      </c>
      <c r="Q6" s="401" t="e">
        <f>IF(ISNUMBER(Regressions!Q16),ROUND(Regressions!Q16, 1), NA())</f>
        <v>#N/A</v>
      </c>
      <c r="R6" s="396" t="e">
        <f>IF(ISNUMBER(Regressions!R16),ROUND(Regressions!R16, 1), NA())</f>
        <v>#N/A</v>
      </c>
      <c r="S6" s="397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Madagascar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6802858</v>
      </c>
      <c r="E7" s="394" t="e">
        <f>IF(ISNUMBER(Regressions!E17),ROUND(Regressions!E17, 1), NA())</f>
        <v>#N/A</v>
      </c>
      <c r="F7" s="306" t="e">
        <f>IF(ISNUMBER(Regressions!F17),ROUND(Regressions!F17, 1), NA())</f>
        <v>#N/A</v>
      </c>
      <c r="G7" s="395" t="e">
        <f>IF(ISNUMBER(Regressions!G17),ROUND(Regressions!G17, 1), NA())</f>
        <v>#N/A</v>
      </c>
      <c r="H7" s="396" t="e">
        <f>IF(ISNUMBER(Regressions!H17),ROUND(Regressions!H17, 1), NA())</f>
        <v>#N/A</v>
      </c>
      <c r="I7" s="397" t="e">
        <f>IF(ISNUMBER(Regressions!I17),ROUND(Regressions!I17, 1), NA())</f>
        <v>#N/A</v>
      </c>
      <c r="J7" s="398" t="e">
        <f>IF(ISNUMBER(Regressions!J17),ROUND(Regressions!J17, 1), NA())</f>
        <v>#N/A</v>
      </c>
      <c r="K7" s="306" t="e">
        <f>IF(ISNUMBER(Regressions!K17),ROUND(Regressions!K17, 1), NA())</f>
        <v>#N/A</v>
      </c>
      <c r="L7" s="399" t="e">
        <f>IF(ISNUMBER(Regressions!L17),ROUND(Regressions!L17, 1), NA())</f>
        <v>#N/A</v>
      </c>
      <c r="M7" s="396" t="e">
        <f>IF(ISNUMBER(Regressions!M17),ROUND(Regressions!M17, 1), NA())</f>
        <v>#N/A</v>
      </c>
      <c r="N7" s="400" t="e">
        <f>IF(ISNUMBER(Regressions!N17),ROUND(Regressions!N17, 1), NA())</f>
        <v>#N/A</v>
      </c>
      <c r="O7" s="394" t="e">
        <f>IF(ISNUMBER(Regressions!O17),ROUND(Regressions!O17, 1), NA())</f>
        <v>#N/A</v>
      </c>
      <c r="P7" s="306" t="e">
        <f>IF(ISNUMBER(Regressions!P17),ROUND(Regressions!P17, 1), NA())</f>
        <v>#N/A</v>
      </c>
      <c r="Q7" s="401" t="e">
        <f>IF(ISNUMBER(Regressions!Q17),ROUND(Regressions!Q17, 1), NA())</f>
        <v>#N/A</v>
      </c>
      <c r="R7" s="396" t="e">
        <f>IF(ISNUMBER(Regressions!R17),ROUND(Regressions!R17, 1), NA())</f>
        <v>#N/A</v>
      </c>
      <c r="S7" s="397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Madagascar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7032126</v>
      </c>
      <c r="E8" s="394" t="e">
        <f>IF(ISNUMBER(Regressions!E18),ROUND(Regressions!E18, 1), NA())</f>
        <v>#N/A</v>
      </c>
      <c r="F8" s="306" t="e">
        <f>IF(ISNUMBER(Regressions!F18),ROUND(Regressions!F18, 1), NA())</f>
        <v>#N/A</v>
      </c>
      <c r="G8" s="395" t="e">
        <f>IF(ISNUMBER(Regressions!G18),ROUND(Regressions!G18, 1), NA())</f>
        <v>#N/A</v>
      </c>
      <c r="H8" s="396" t="e">
        <f>IF(ISNUMBER(Regressions!H18),ROUND(Regressions!H18, 1), NA())</f>
        <v>#N/A</v>
      </c>
      <c r="I8" s="397" t="e">
        <f>IF(ISNUMBER(Regressions!I18),ROUND(Regressions!I18, 1), NA())</f>
        <v>#N/A</v>
      </c>
      <c r="J8" s="398" t="e">
        <f>IF(ISNUMBER(Regressions!J18),ROUND(Regressions!J18, 1), NA())</f>
        <v>#N/A</v>
      </c>
      <c r="K8" s="306" t="e">
        <f>IF(ISNUMBER(Regressions!K18),ROUND(Regressions!K18, 1), NA())</f>
        <v>#N/A</v>
      </c>
      <c r="L8" s="399" t="e">
        <f>IF(ISNUMBER(Regressions!L18),ROUND(Regressions!L18, 1), NA())</f>
        <v>#N/A</v>
      </c>
      <c r="M8" s="396" t="e">
        <f>IF(ISNUMBER(Regressions!M18),ROUND(Regressions!M18, 1), NA())</f>
        <v>#N/A</v>
      </c>
      <c r="N8" s="400" t="e">
        <f>IF(ISNUMBER(Regressions!N18),ROUND(Regressions!N18, 1), NA())</f>
        <v>#N/A</v>
      </c>
      <c r="O8" s="394" t="e">
        <f>IF(ISNUMBER(Regressions!O18),ROUND(Regressions!O18, 1), NA())</f>
        <v>#N/A</v>
      </c>
      <c r="P8" s="306" t="e">
        <f>IF(ISNUMBER(Regressions!P18),ROUND(Regressions!P18, 1), NA())</f>
        <v>#N/A</v>
      </c>
      <c r="Q8" s="401" t="e">
        <f>IF(ISNUMBER(Regressions!Q18),ROUND(Regressions!Q18, 1), NA())</f>
        <v>#N/A</v>
      </c>
      <c r="R8" s="396" t="e">
        <f>IF(ISNUMBER(Regressions!R18),ROUND(Regressions!R18, 1), NA())</f>
        <v>#N/A</v>
      </c>
      <c r="S8" s="397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Madagascar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7253375</v>
      </c>
      <c r="E9" s="394" t="e">
        <f>IF(ISNUMBER(Regressions!E19),ROUND(Regressions!E19, 1), NA())</f>
        <v>#N/A</v>
      </c>
      <c r="F9" s="306">
        <f>IF(ISNUMBER(Regressions!F19),ROUND(Regressions!F19, 1), NA())</f>
        <v>26.7</v>
      </c>
      <c r="G9" s="395" t="e">
        <f>IF(ISNUMBER(Regressions!G19),ROUND(Regressions!G19, 1), NA())</f>
        <v>#N/A</v>
      </c>
      <c r="H9" s="396">
        <f>IF(ISNUMBER(Regressions!H19),ROUND(Regressions!H19, 1), NA())</f>
        <v>26.7</v>
      </c>
      <c r="I9" s="397">
        <f>IF(ISNUMBER(Regressions!I19),ROUND(Regressions!I19, 1), NA())</f>
        <v>73.3</v>
      </c>
      <c r="J9" s="398" t="e">
        <f>IF(ISNUMBER(Regressions!J19),ROUND(Regressions!J19, 1), NA())</f>
        <v>#N/A</v>
      </c>
      <c r="K9" s="306" t="e">
        <f>IF(ISNUMBER(Regressions!K19),ROUND(Regressions!K19, 1), NA())</f>
        <v>#N/A</v>
      </c>
      <c r="L9" s="399" t="e">
        <f>IF(ISNUMBER(Regressions!L19),ROUND(Regressions!L19, 1), NA())</f>
        <v>#N/A</v>
      </c>
      <c r="M9" s="396" t="e">
        <f>IF(ISNUMBER(Regressions!M19),ROUND(Regressions!M19, 1), NA())</f>
        <v>#N/A</v>
      </c>
      <c r="N9" s="400" t="e">
        <f>IF(ISNUMBER(Regressions!N19),ROUND(Regressions!N19, 1), NA())</f>
        <v>#N/A</v>
      </c>
      <c r="O9" s="394" t="e">
        <f>IF(ISNUMBER(Regressions!O19),ROUND(Regressions!O19, 1), NA())</f>
        <v>#N/A</v>
      </c>
      <c r="P9" s="306" t="e">
        <f>IF(ISNUMBER(Regressions!P19),ROUND(Regressions!P19, 1), NA())</f>
        <v>#N/A</v>
      </c>
      <c r="Q9" s="401" t="e">
        <f>IF(ISNUMBER(Regressions!Q19),ROUND(Regressions!Q19, 1), NA())</f>
        <v>#N/A</v>
      </c>
      <c r="R9" s="396" t="e">
        <f>IF(ISNUMBER(Regressions!R19),ROUND(Regressions!R19, 1), NA())</f>
        <v>#N/A</v>
      </c>
      <c r="S9" s="397" t="e">
        <f>IF(ISNUMBER(Regressions!S19),ROUND(Regressions!S19, 1), NA())</f>
        <v>#N/A</v>
      </c>
    </row>
    <row r="10" x14ac:dyDescent="0.2">
      <c r="A10" s="239" t="str">
        <f>IF(ISBLANK(Regressions!A20), " ", Regressions!A20)</f>
        <v>Madagascar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7473820</v>
      </c>
      <c r="E10" s="394" t="e">
        <f>IF(ISNUMBER(Regressions!E20),ROUND(Regressions!E20, 1), NA())</f>
        <v>#N/A</v>
      </c>
      <c r="F10" s="306">
        <f>IF(ISNUMBER(Regressions!F20),ROUND(Regressions!F20, 1), NA())</f>
        <v>26.7</v>
      </c>
      <c r="G10" s="395" t="e">
        <f>IF(ISNUMBER(Regressions!G20),ROUND(Regressions!G20, 1), NA())</f>
        <v>#N/A</v>
      </c>
      <c r="H10" s="396">
        <f>IF(ISNUMBER(Regressions!H20),ROUND(Regressions!H20, 1), NA())</f>
        <v>26.7</v>
      </c>
      <c r="I10" s="397">
        <f>IF(ISNUMBER(Regressions!I20),ROUND(Regressions!I20, 1), NA())</f>
        <v>73.3</v>
      </c>
      <c r="J10" s="398" t="e">
        <f>IF(ISNUMBER(Regressions!J20),ROUND(Regressions!J20, 1), NA())</f>
        <v>#N/A</v>
      </c>
      <c r="K10" s="306" t="e">
        <f>IF(ISNUMBER(Regressions!K20),ROUND(Regressions!K20, 1), NA())</f>
        <v>#N/A</v>
      </c>
      <c r="L10" s="399" t="e">
        <f>IF(ISNUMBER(Regressions!L20),ROUND(Regressions!L20, 1), NA())</f>
        <v>#N/A</v>
      </c>
      <c r="M10" s="396" t="e">
        <f>IF(ISNUMBER(Regressions!M20),ROUND(Regressions!M20, 1), NA())</f>
        <v>#N/A</v>
      </c>
      <c r="N10" s="400" t="e">
        <f>IF(ISNUMBER(Regressions!N20),ROUND(Regressions!N20, 1), NA())</f>
        <v>#N/A</v>
      </c>
      <c r="O10" s="394" t="e">
        <f>IF(ISNUMBER(Regressions!O20),ROUND(Regressions!O20, 1), NA())</f>
        <v>#N/A</v>
      </c>
      <c r="P10" s="306" t="e">
        <f>IF(ISNUMBER(Regressions!P20),ROUND(Regressions!P20, 1), NA())</f>
        <v>#N/A</v>
      </c>
      <c r="Q10" s="401" t="e">
        <f>IF(ISNUMBER(Regressions!Q20),ROUND(Regressions!Q20, 1), NA())</f>
        <v>#N/A</v>
      </c>
      <c r="R10" s="396" t="e">
        <f>IF(ISNUMBER(Regressions!R20),ROUND(Regressions!R20, 1), NA())</f>
        <v>#N/A</v>
      </c>
      <c r="S10" s="397" t="e">
        <f>IF(ISNUMBER(Regressions!S20),ROUND(Regressions!S20, 1), NA())</f>
        <v>#N/A</v>
      </c>
    </row>
    <row r="11" x14ac:dyDescent="0.2">
      <c r="A11" s="239" t="str">
        <f>IF(ISBLANK(Regressions!A21), " ", Regressions!A21)</f>
        <v>Madagascar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7699476</v>
      </c>
      <c r="E11" s="394" t="e">
        <f>IF(ISNUMBER(Regressions!E21),ROUND(Regressions!E21, 1), NA())</f>
        <v>#N/A</v>
      </c>
      <c r="F11" s="306">
        <f>IF(ISNUMBER(Regressions!F21),ROUND(Regressions!F21, 1), NA())</f>
        <v>26.7</v>
      </c>
      <c r="G11" s="395" t="e">
        <f>IF(ISNUMBER(Regressions!G21),ROUND(Regressions!G21, 1), NA())</f>
        <v>#N/A</v>
      </c>
      <c r="H11" s="396">
        <f>IF(ISNUMBER(Regressions!H21),ROUND(Regressions!H21, 1), NA())</f>
        <v>26.7</v>
      </c>
      <c r="I11" s="397">
        <f>IF(ISNUMBER(Regressions!I21),ROUND(Regressions!I21, 1), NA())</f>
        <v>73.3</v>
      </c>
      <c r="J11" s="398" t="e">
        <f>IF(ISNUMBER(Regressions!J21),ROUND(Regressions!J21, 1), NA())</f>
        <v>#N/A</v>
      </c>
      <c r="K11" s="306" t="e">
        <f>IF(ISNUMBER(Regressions!K21),ROUND(Regressions!K21, 1), NA())</f>
        <v>#N/A</v>
      </c>
      <c r="L11" s="399" t="e">
        <f>IF(ISNUMBER(Regressions!L21),ROUND(Regressions!L21, 1), NA())</f>
        <v>#N/A</v>
      </c>
      <c r="M11" s="396" t="e">
        <f>IF(ISNUMBER(Regressions!M21),ROUND(Regressions!M21, 1), NA())</f>
        <v>#N/A</v>
      </c>
      <c r="N11" s="400" t="e">
        <f>IF(ISNUMBER(Regressions!N21),ROUND(Regressions!N21, 1), NA())</f>
        <v>#N/A</v>
      </c>
      <c r="O11" s="394" t="e">
        <f>IF(ISNUMBER(Regressions!O21),ROUND(Regressions!O21, 1), NA())</f>
        <v>#N/A</v>
      </c>
      <c r="P11" s="306" t="e">
        <f>IF(ISNUMBER(Regressions!P21),ROUND(Regressions!P21, 1), NA())</f>
        <v>#N/A</v>
      </c>
      <c r="Q11" s="401" t="e">
        <f>IF(ISNUMBER(Regressions!Q21),ROUND(Regressions!Q21, 1), NA())</f>
        <v>#N/A</v>
      </c>
      <c r="R11" s="396" t="e">
        <f>IF(ISNUMBER(Regressions!R21),ROUND(Regressions!R21, 1), NA())</f>
        <v>#N/A</v>
      </c>
      <c r="S11" s="397" t="e">
        <f>IF(ISNUMBER(Regressions!S21),ROUND(Regressions!S21, 1), NA())</f>
        <v>#N/A</v>
      </c>
    </row>
    <row r="12" x14ac:dyDescent="0.2">
      <c r="A12" s="239" t="str">
        <f>IF(ISBLANK(Regressions!A22), " ", Regressions!A22)</f>
        <v>Madagascar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7915489</v>
      </c>
      <c r="E12" s="394" t="e">
        <f>IF(ISNUMBER(Regressions!E22),ROUND(Regressions!E22, 1), NA())</f>
        <v>#N/A</v>
      </c>
      <c r="F12" s="306">
        <f>IF(ISNUMBER(Regressions!F22),ROUND(Regressions!F22, 1), NA())</f>
        <v>26.7</v>
      </c>
      <c r="G12" s="395" t="e">
        <f>IF(ISNUMBER(Regressions!G22),ROUND(Regressions!G22, 1), NA())</f>
        <v>#N/A</v>
      </c>
      <c r="H12" s="396">
        <f>IF(ISNUMBER(Regressions!H22),ROUND(Regressions!H22, 1), NA())</f>
        <v>26.7</v>
      </c>
      <c r="I12" s="397">
        <f>IF(ISNUMBER(Regressions!I22),ROUND(Regressions!I22, 1), NA())</f>
        <v>73.3</v>
      </c>
      <c r="J12" s="398">
        <f>IF(ISNUMBER(Regressions!J22),ROUND(Regressions!J22, 1), NA())</f>
        <v>69.3</v>
      </c>
      <c r="K12" s="306" t="e">
        <f>IF(ISNUMBER(Regressions!K22),ROUND(Regressions!K22, 1), NA())</f>
        <v>#N/A</v>
      </c>
      <c r="L12" s="399" t="e">
        <f>IF(ISNUMBER(Regressions!L22),ROUND(Regressions!L22, 1), NA())</f>
        <v>#N/A</v>
      </c>
      <c r="M12" s="396">
        <f>IF(ISNUMBER(Regressions!M22),ROUND(Regressions!M22, 1), NA())</f>
        <v>69.3</v>
      </c>
      <c r="N12" s="400">
        <f>IF(ISNUMBER(Regressions!N22),ROUND(Regressions!N22, 1), NA())</f>
        <v>30.7</v>
      </c>
      <c r="O12" s="394" t="e">
        <f>IF(ISNUMBER(Regressions!O22),ROUND(Regressions!O22, 1), NA())</f>
        <v>#N/A</v>
      </c>
      <c r="P12" s="306" t="e">
        <f>IF(ISNUMBER(Regressions!P22),ROUND(Regressions!P22, 1), NA())</f>
        <v>#N/A</v>
      </c>
      <c r="Q12" s="401" t="e">
        <f>IF(ISNUMBER(Regressions!Q22),ROUND(Regressions!Q22, 1), NA())</f>
        <v>#N/A</v>
      </c>
      <c r="R12" s="396" t="e">
        <f>IF(ISNUMBER(Regressions!R22),ROUND(Regressions!R22, 1), NA())</f>
        <v>#N/A</v>
      </c>
      <c r="S12" s="397" t="e">
        <f>IF(ISNUMBER(Regressions!S22),ROUND(Regressions!S22, 1), NA())</f>
        <v>#N/A</v>
      </c>
    </row>
    <row r="13" x14ac:dyDescent="0.2">
      <c r="A13" s="239" t="str">
        <f>IF(ISBLANK(Regressions!A23), " ", Regressions!A23)</f>
        <v>Madagascar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8122938</v>
      </c>
      <c r="E13" s="394" t="e">
        <f>IF(ISNUMBER(Regressions!E23),ROUND(Regressions!E23, 1), NA())</f>
        <v>#N/A</v>
      </c>
      <c r="F13" s="306">
        <f>IF(ISNUMBER(Regressions!F23),ROUND(Regressions!F23, 1), NA())</f>
        <v>26.7</v>
      </c>
      <c r="G13" s="395" t="e">
        <f>IF(ISNUMBER(Regressions!G23),ROUND(Regressions!G23, 1), NA())</f>
        <v>#N/A</v>
      </c>
      <c r="H13" s="396">
        <f>IF(ISNUMBER(Regressions!H23),ROUND(Regressions!H23, 1), NA())</f>
        <v>26.7</v>
      </c>
      <c r="I13" s="397">
        <f>IF(ISNUMBER(Regressions!I23),ROUND(Regressions!I23, 1), NA())</f>
        <v>73.3</v>
      </c>
      <c r="J13" s="398">
        <f>IF(ISNUMBER(Regressions!J23),ROUND(Regressions!J23, 1), NA())</f>
        <v>69.3</v>
      </c>
      <c r="K13" s="306" t="e">
        <f>IF(ISNUMBER(Regressions!K23),ROUND(Regressions!K23, 1), NA())</f>
        <v>#N/A</v>
      </c>
      <c r="L13" s="399" t="e">
        <f>IF(ISNUMBER(Regressions!L23),ROUND(Regressions!L23, 1), NA())</f>
        <v>#N/A</v>
      </c>
      <c r="M13" s="396">
        <f>IF(ISNUMBER(Regressions!M23),ROUND(Regressions!M23, 1), NA())</f>
        <v>69.3</v>
      </c>
      <c r="N13" s="400">
        <f>IF(ISNUMBER(Regressions!N23),ROUND(Regressions!N23, 1), NA())</f>
        <v>30.7</v>
      </c>
      <c r="O13" s="394" t="e">
        <f>IF(ISNUMBER(Regressions!O23),ROUND(Regressions!O23, 1), NA())</f>
        <v>#N/A</v>
      </c>
      <c r="P13" s="306" t="e">
        <f>IF(ISNUMBER(Regressions!P23),ROUND(Regressions!P23, 1), NA())</f>
        <v>#N/A</v>
      </c>
      <c r="Q13" s="401" t="e">
        <f>IF(ISNUMBER(Regressions!Q23),ROUND(Regressions!Q23, 1), NA())</f>
        <v>#N/A</v>
      </c>
      <c r="R13" s="396" t="e">
        <f>IF(ISNUMBER(Regressions!R23),ROUND(Regressions!R23, 1), NA())</f>
        <v>#N/A</v>
      </c>
      <c r="S13" s="397" t="e">
        <f>IF(ISNUMBER(Regressions!S23),ROUND(Regressions!S23, 1), NA())</f>
        <v>#N/A</v>
      </c>
    </row>
    <row r="14" x14ac:dyDescent="0.2">
      <c r="A14" s="239" t="str">
        <f>IF(ISBLANK(Regressions!A24), " ", Regressions!A24)</f>
        <v>Madagascar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8330795</v>
      </c>
      <c r="E14" s="394" t="e">
        <f>IF(ISNUMBER(Regressions!E24),ROUND(Regressions!E24, 1), NA())</f>
        <v>#N/A</v>
      </c>
      <c r="F14" s="306">
        <f>IF(ISNUMBER(Regressions!F24),ROUND(Regressions!F24, 1), NA())</f>
        <v>25.6</v>
      </c>
      <c r="G14" s="395" t="e">
        <f>IF(ISNUMBER(Regressions!G24),ROUND(Regressions!G24, 1), NA())</f>
        <v>#N/A</v>
      </c>
      <c r="H14" s="396">
        <f>IF(ISNUMBER(Regressions!H24),ROUND(Regressions!H24, 1), NA())</f>
        <v>25.6</v>
      </c>
      <c r="I14" s="397">
        <f>IF(ISNUMBER(Regressions!I24),ROUND(Regressions!I24, 1), NA())</f>
        <v>74.400000000000006</v>
      </c>
      <c r="J14" s="398">
        <f>IF(ISNUMBER(Regressions!J24),ROUND(Regressions!J24, 1), NA())</f>
        <v>69.3</v>
      </c>
      <c r="K14" s="306" t="e">
        <f>IF(ISNUMBER(Regressions!K24),ROUND(Regressions!K24, 1), NA())</f>
        <v>#N/A</v>
      </c>
      <c r="L14" s="399" t="e">
        <f>IF(ISNUMBER(Regressions!L24),ROUND(Regressions!L24, 1), NA())</f>
        <v>#N/A</v>
      </c>
      <c r="M14" s="396">
        <f>IF(ISNUMBER(Regressions!M24),ROUND(Regressions!M24, 1), NA())</f>
        <v>69.3</v>
      </c>
      <c r="N14" s="400">
        <f>IF(ISNUMBER(Regressions!N24),ROUND(Regressions!N24, 1), NA())</f>
        <v>30.7</v>
      </c>
      <c r="O14" s="394" t="e">
        <f>IF(ISNUMBER(Regressions!O24),ROUND(Regressions!O24, 1), NA())</f>
        <v>#N/A</v>
      </c>
      <c r="P14" s="306" t="e">
        <f>IF(ISNUMBER(Regressions!P24),ROUND(Regressions!P24, 1), NA())</f>
        <v>#N/A</v>
      </c>
      <c r="Q14" s="401" t="e">
        <f>IF(ISNUMBER(Regressions!Q24),ROUND(Regressions!Q24, 1), NA())</f>
        <v>#N/A</v>
      </c>
      <c r="R14" s="396" t="e">
        <f>IF(ISNUMBER(Regressions!R24),ROUND(Regressions!R24, 1), NA())</f>
        <v>#N/A</v>
      </c>
      <c r="S14" s="397" t="e">
        <f>IF(ISNUMBER(Regressions!S24),ROUND(Regressions!S24, 1), NA())</f>
        <v>#N/A</v>
      </c>
    </row>
    <row r="15" x14ac:dyDescent="0.2">
      <c r="A15" s="239" t="str">
        <f>IF(ISBLANK(Regressions!A25), " ", Regressions!A25)</f>
        <v>Madagascar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8533261</v>
      </c>
      <c r="E15" s="394" t="e">
        <f>IF(ISNUMBER(Regressions!E25),ROUND(Regressions!E25, 1), NA())</f>
        <v>#N/A</v>
      </c>
      <c r="F15" s="306">
        <f>IF(ISNUMBER(Regressions!F25),ROUND(Regressions!F25, 1), NA())</f>
        <v>24.6</v>
      </c>
      <c r="G15" s="395" t="e">
        <f>IF(ISNUMBER(Regressions!G25),ROUND(Regressions!G25, 1), NA())</f>
        <v>#N/A</v>
      </c>
      <c r="H15" s="396">
        <f>IF(ISNUMBER(Regressions!H25),ROUND(Regressions!H25, 1), NA())</f>
        <v>24.6</v>
      </c>
      <c r="I15" s="397">
        <f>IF(ISNUMBER(Regressions!I25),ROUND(Regressions!I25, 1), NA())</f>
        <v>75.400000000000006</v>
      </c>
      <c r="J15" s="398">
        <f>IF(ISNUMBER(Regressions!J25),ROUND(Regressions!J25, 1), NA())</f>
        <v>69.3</v>
      </c>
      <c r="K15" s="306" t="e">
        <f>IF(ISNUMBER(Regressions!K25),ROUND(Regressions!K25, 1), NA())</f>
        <v>#N/A</v>
      </c>
      <c r="L15" s="399" t="e">
        <f>IF(ISNUMBER(Regressions!L25),ROUND(Regressions!L25, 1), NA())</f>
        <v>#N/A</v>
      </c>
      <c r="M15" s="396">
        <f>IF(ISNUMBER(Regressions!M25),ROUND(Regressions!M25, 1), NA())</f>
        <v>69.3</v>
      </c>
      <c r="N15" s="400">
        <f>IF(ISNUMBER(Regressions!N25),ROUND(Regressions!N25, 1), NA())</f>
        <v>30.7</v>
      </c>
      <c r="O15" s="394" t="e">
        <f>IF(ISNUMBER(Regressions!O25),ROUND(Regressions!O25, 1), NA())</f>
        <v>#N/A</v>
      </c>
      <c r="P15" s="306" t="e">
        <f>IF(ISNUMBER(Regressions!P25),ROUND(Regressions!P25, 1), NA())</f>
        <v>#N/A</v>
      </c>
      <c r="Q15" s="401" t="e">
        <f>IF(ISNUMBER(Regressions!Q25),ROUND(Regressions!Q25, 1), NA())</f>
        <v>#N/A</v>
      </c>
      <c r="R15" s="396" t="e">
        <f>IF(ISNUMBER(Regressions!R25),ROUND(Regressions!R25, 1), NA())</f>
        <v>#N/A</v>
      </c>
      <c r="S15" s="397" t="e">
        <f>IF(ISNUMBER(Regressions!S25),ROUND(Regressions!S25, 1), NA())</f>
        <v>#N/A</v>
      </c>
    </row>
    <row r="16" x14ac:dyDescent="0.2">
      <c r="A16" s="239" t="str">
        <f>IF(ISBLANK(Regressions!A26), " ", Regressions!A26)</f>
        <v>Madagascar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8737551</v>
      </c>
      <c r="E16" s="394" t="e">
        <f>IF(ISNUMBER(Regressions!E26),ROUND(Regressions!E26, 1), NA())</f>
        <v>#N/A</v>
      </c>
      <c r="F16" s="306">
        <f>IF(ISNUMBER(Regressions!F26),ROUND(Regressions!F26, 1), NA())</f>
        <v>23.5</v>
      </c>
      <c r="G16" s="395" t="e">
        <f>IF(ISNUMBER(Regressions!G26),ROUND(Regressions!G26, 1), NA())</f>
        <v>#N/A</v>
      </c>
      <c r="H16" s="396">
        <f>IF(ISNUMBER(Regressions!H26),ROUND(Regressions!H26, 1), NA())</f>
        <v>23.5</v>
      </c>
      <c r="I16" s="397">
        <f>IF(ISNUMBER(Regressions!I26),ROUND(Regressions!I26, 1), NA())</f>
        <v>76.5</v>
      </c>
      <c r="J16" s="398">
        <f>IF(ISNUMBER(Regressions!J26),ROUND(Regressions!J26, 1), NA())</f>
        <v>69.3</v>
      </c>
      <c r="K16" s="306" t="e">
        <f>IF(ISNUMBER(Regressions!K26),ROUND(Regressions!K26, 1), NA())</f>
        <v>#N/A</v>
      </c>
      <c r="L16" s="399" t="e">
        <f>IF(ISNUMBER(Regressions!L26),ROUND(Regressions!L26, 1), NA())</f>
        <v>#N/A</v>
      </c>
      <c r="M16" s="396">
        <f>IF(ISNUMBER(Regressions!M26),ROUND(Regressions!M26, 1), NA())</f>
        <v>69.3</v>
      </c>
      <c r="N16" s="400">
        <f>IF(ISNUMBER(Regressions!N26),ROUND(Regressions!N26, 1), NA())</f>
        <v>30.7</v>
      </c>
      <c r="O16" s="394" t="e">
        <f>IF(ISNUMBER(Regressions!O26),ROUND(Regressions!O26, 1), NA())</f>
        <v>#N/A</v>
      </c>
      <c r="P16" s="306" t="e">
        <f>IF(ISNUMBER(Regressions!P26),ROUND(Regressions!P26, 1), NA())</f>
        <v>#N/A</v>
      </c>
      <c r="Q16" s="401" t="e">
        <f>IF(ISNUMBER(Regressions!Q26),ROUND(Regressions!Q26, 1), NA())</f>
        <v>#N/A</v>
      </c>
      <c r="R16" s="396" t="e">
        <f>IF(ISNUMBER(Regressions!R26),ROUND(Regressions!R26, 1), NA())</f>
        <v>#N/A</v>
      </c>
      <c r="S16" s="397" t="e">
        <f>IF(ISNUMBER(Regressions!S26),ROUND(Regressions!S26, 1), NA())</f>
        <v>#N/A</v>
      </c>
    </row>
    <row r="17" x14ac:dyDescent="0.2">
      <c r="A17" s="239" t="str">
        <f>IF(ISBLANK(Regressions!A27), " ", Regressions!A27)</f>
        <v>Madagascar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8939777</v>
      </c>
      <c r="E17" s="394" t="e">
        <f>IF(ISNUMBER(Regressions!E27),ROUND(Regressions!E27, 1), NA())</f>
        <v>#N/A</v>
      </c>
      <c r="F17" s="306">
        <f>IF(ISNUMBER(Regressions!F27),ROUND(Regressions!F27, 1), NA())</f>
        <v>22.4</v>
      </c>
      <c r="G17" s="395" t="e">
        <f>IF(ISNUMBER(Regressions!G27),ROUND(Regressions!G27, 1), NA())</f>
        <v>#N/A</v>
      </c>
      <c r="H17" s="396">
        <f>IF(ISNUMBER(Regressions!H27),ROUND(Regressions!H27, 1), NA())</f>
        <v>22.4</v>
      </c>
      <c r="I17" s="397">
        <f>IF(ISNUMBER(Regressions!I27),ROUND(Regressions!I27, 1), NA())</f>
        <v>77.599999999999994</v>
      </c>
      <c r="J17" s="398">
        <f>IF(ISNUMBER(Regressions!J27),ROUND(Regressions!J27, 1), NA())</f>
        <v>69.3</v>
      </c>
      <c r="K17" s="306" t="e">
        <f>IF(ISNUMBER(Regressions!K27),ROUND(Regressions!K27, 1), NA())</f>
        <v>#N/A</v>
      </c>
      <c r="L17" s="399" t="e">
        <f>IF(ISNUMBER(Regressions!L27),ROUND(Regressions!L27, 1), NA())</f>
        <v>#N/A</v>
      </c>
      <c r="M17" s="396">
        <f>IF(ISNUMBER(Regressions!M27),ROUND(Regressions!M27, 1), NA())</f>
        <v>69.3</v>
      </c>
      <c r="N17" s="400">
        <f>IF(ISNUMBER(Regressions!N27),ROUND(Regressions!N27, 1), NA())</f>
        <v>30.7</v>
      </c>
      <c r="O17" s="394" t="e">
        <f>IF(ISNUMBER(Regressions!O27),ROUND(Regressions!O27, 1), NA())</f>
        <v>#N/A</v>
      </c>
      <c r="P17" s="306" t="e">
        <f>IF(ISNUMBER(Regressions!P27),ROUND(Regressions!P27, 1), NA())</f>
        <v>#N/A</v>
      </c>
      <c r="Q17" s="401" t="e">
        <f>IF(ISNUMBER(Regressions!Q27),ROUND(Regressions!Q27, 1), NA())</f>
        <v>#N/A</v>
      </c>
      <c r="R17" s="396" t="e">
        <f>IF(ISNUMBER(Regressions!R27),ROUND(Regressions!R27, 1), NA())</f>
        <v>#N/A</v>
      </c>
      <c r="S17" s="397" t="e">
        <f>IF(ISNUMBER(Regressions!S27),ROUND(Regressions!S27, 1), NA())</f>
        <v>#N/A</v>
      </c>
    </row>
    <row r="18" x14ac:dyDescent="0.2">
      <c r="A18" s="239" t="str">
        <f>IF(ISBLANK(Regressions!A28), " ", Regressions!A28)</f>
        <v>Madagascar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9137033</v>
      </c>
      <c r="E18" s="394" t="e">
        <f>IF(ISNUMBER(Regressions!E28),ROUND(Regressions!E28, 1), NA())</f>
        <v>#N/A</v>
      </c>
      <c r="F18" s="306">
        <f>IF(ISNUMBER(Regressions!F28),ROUND(Regressions!F28, 1), NA())</f>
        <v>21.4</v>
      </c>
      <c r="G18" s="395" t="e">
        <f>IF(ISNUMBER(Regressions!G28),ROUND(Regressions!G28, 1), NA())</f>
        <v>#N/A</v>
      </c>
      <c r="H18" s="396">
        <f>IF(ISNUMBER(Regressions!H28),ROUND(Regressions!H28, 1), NA())</f>
        <v>21.4</v>
      </c>
      <c r="I18" s="397">
        <f>IF(ISNUMBER(Regressions!I28),ROUND(Regressions!I28, 1), NA())</f>
        <v>78.599999999999994</v>
      </c>
      <c r="J18" s="398">
        <f>IF(ISNUMBER(Regressions!J28),ROUND(Regressions!J28, 1), NA())</f>
        <v>69.3</v>
      </c>
      <c r="K18" s="306" t="e">
        <f>IF(ISNUMBER(Regressions!K28),ROUND(Regressions!K28, 1), NA())</f>
        <v>#N/A</v>
      </c>
      <c r="L18" s="399" t="e">
        <f>IF(ISNUMBER(Regressions!L28),ROUND(Regressions!L28, 1), NA())</f>
        <v>#N/A</v>
      </c>
      <c r="M18" s="396">
        <f>IF(ISNUMBER(Regressions!M28),ROUND(Regressions!M28, 1), NA())</f>
        <v>69.3</v>
      </c>
      <c r="N18" s="400">
        <f>IF(ISNUMBER(Regressions!N28),ROUND(Regressions!N28, 1), NA())</f>
        <v>30.7</v>
      </c>
      <c r="O18" s="394" t="e">
        <f>IF(ISNUMBER(Regressions!O28),ROUND(Regressions!O28, 1), NA())</f>
        <v>#N/A</v>
      </c>
      <c r="P18" s="306" t="e">
        <f>IF(ISNUMBER(Regressions!P28),ROUND(Regressions!P28, 1), NA())</f>
        <v>#N/A</v>
      </c>
      <c r="Q18" s="401" t="e">
        <f>IF(ISNUMBER(Regressions!Q28),ROUND(Regressions!Q28, 1), NA())</f>
        <v>#N/A</v>
      </c>
      <c r="R18" s="396" t="e">
        <f>IF(ISNUMBER(Regressions!R28),ROUND(Regressions!R28, 1), NA())</f>
        <v>#N/A</v>
      </c>
      <c r="S18" s="397" t="e">
        <f>IF(ISNUMBER(Regressions!S28),ROUND(Regressions!S28, 1), NA())</f>
        <v>#N/A</v>
      </c>
    </row>
    <row r="19" x14ac:dyDescent="0.2">
      <c r="A19" s="239" t="str">
        <f>IF(ISBLANK(Regressions!A29), " ", Regressions!A29)</f>
        <v>Madagascar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9321924</v>
      </c>
      <c r="E19" s="394" t="e">
        <f>IF(ISNUMBER(Regressions!E29),ROUND(Regressions!E29, 1), NA())</f>
        <v>#N/A</v>
      </c>
      <c r="F19" s="306">
        <f>IF(ISNUMBER(Regressions!F29),ROUND(Regressions!F29, 1), NA())</f>
        <v>20.3</v>
      </c>
      <c r="G19" s="395" t="e">
        <f>IF(ISNUMBER(Regressions!G29),ROUND(Regressions!G29, 1), NA())</f>
        <v>#N/A</v>
      </c>
      <c r="H19" s="396">
        <f>IF(ISNUMBER(Regressions!H29),ROUND(Regressions!H29, 1), NA())</f>
        <v>20.3</v>
      </c>
      <c r="I19" s="397">
        <f>IF(ISNUMBER(Regressions!I29),ROUND(Regressions!I29, 1), NA())</f>
        <v>79.7</v>
      </c>
      <c r="J19" s="398">
        <f>IF(ISNUMBER(Regressions!J29),ROUND(Regressions!J29, 1), NA())</f>
        <v>69.3</v>
      </c>
      <c r="K19" s="306" t="e">
        <f>IF(ISNUMBER(Regressions!K29),ROUND(Regressions!K29, 1), NA())</f>
        <v>#N/A</v>
      </c>
      <c r="L19" s="399" t="e">
        <f>IF(ISNUMBER(Regressions!L29),ROUND(Regressions!L29, 1), NA())</f>
        <v>#N/A</v>
      </c>
      <c r="M19" s="396">
        <f>IF(ISNUMBER(Regressions!M29),ROUND(Regressions!M29, 1), NA())</f>
        <v>69.3</v>
      </c>
      <c r="N19" s="400">
        <f>IF(ISNUMBER(Regressions!N29),ROUND(Regressions!N29, 1), NA())</f>
        <v>30.7</v>
      </c>
      <c r="O19" s="394" t="e">
        <f>IF(ISNUMBER(Regressions!O29),ROUND(Regressions!O29, 1), NA())</f>
        <v>#N/A</v>
      </c>
      <c r="P19" s="306" t="e">
        <f>IF(ISNUMBER(Regressions!P29),ROUND(Regressions!P29, 1), NA())</f>
        <v>#N/A</v>
      </c>
      <c r="Q19" s="401" t="e">
        <f>IF(ISNUMBER(Regressions!Q29),ROUND(Regressions!Q29, 1), NA())</f>
        <v>#N/A</v>
      </c>
      <c r="R19" s="396" t="e">
        <f>IF(ISNUMBER(Regressions!R29),ROUND(Regressions!R29, 1), NA())</f>
        <v>#N/A</v>
      </c>
      <c r="S19" s="397" t="e">
        <f>IF(ISNUMBER(Regressions!S29),ROUND(Regressions!S29, 1), NA())</f>
        <v>#N/A</v>
      </c>
    </row>
    <row r="20" x14ac:dyDescent="0.2">
      <c r="A20" s="242" t="str">
        <f>IF(ISBLANK(Regressions!A30), " ", Regressions!A30)</f>
        <v>Madagascar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9500211</v>
      </c>
      <c r="E20" s="402" t="e">
        <f>IF(ISNUMBER(Regressions!E30),ROUND(Regressions!E30, 1), NA())</f>
        <v>#N/A</v>
      </c>
      <c r="F20" s="307">
        <f>IF(ISNUMBER(Regressions!F30),ROUND(Regressions!F30, 1), NA())</f>
        <v>19.3</v>
      </c>
      <c r="G20" s="403" t="e">
        <f>IF(ISNUMBER(Regressions!G30),ROUND(Regressions!G30, 1), NA())</f>
        <v>#N/A</v>
      </c>
      <c r="H20" s="404">
        <f>IF(ISNUMBER(Regressions!H30),ROUND(Regressions!H30, 1), NA())</f>
        <v>19.3</v>
      </c>
      <c r="I20" s="405">
        <f>IF(ISNUMBER(Regressions!I30),ROUND(Regressions!I30, 1), NA())</f>
        <v>80.7</v>
      </c>
      <c r="J20" s="406">
        <f>IF(ISNUMBER(Regressions!J30),ROUND(Regressions!J30, 1), NA())</f>
        <v>69.3</v>
      </c>
      <c r="K20" s="307" t="e">
        <f>IF(ISNUMBER(Regressions!K30),ROUND(Regressions!K30, 1), NA())</f>
        <v>#N/A</v>
      </c>
      <c r="L20" s="407" t="e">
        <f>IF(ISNUMBER(Regressions!L30),ROUND(Regressions!L30, 1), NA())</f>
        <v>#N/A</v>
      </c>
      <c r="M20" s="404">
        <f>IF(ISNUMBER(Regressions!M30),ROUND(Regressions!M30, 1), NA())</f>
        <v>69.3</v>
      </c>
      <c r="N20" s="408">
        <f>IF(ISNUMBER(Regressions!N30),ROUND(Regressions!N30, 1), NA())</f>
        <v>30.7</v>
      </c>
      <c r="O20" s="402" t="e">
        <f>IF(ISNUMBER(Regressions!O30),ROUND(Regressions!O30, 1), NA())</f>
        <v>#N/A</v>
      </c>
      <c r="P20" s="307" t="e">
        <f>IF(ISNUMBER(Regressions!P30),ROUND(Regressions!P30, 1), NA())</f>
        <v>#N/A</v>
      </c>
      <c r="Q20" s="409" t="e">
        <f>IF(ISNUMBER(Regressions!Q30),ROUND(Regressions!Q30, 1), NA())</f>
        <v>#N/A</v>
      </c>
      <c r="R20" s="404" t="e">
        <f>IF(ISNUMBER(Regressions!R30),ROUND(Regressions!R30, 1), NA())</f>
        <v>#N/A</v>
      </c>
      <c r="S20" s="405" t="e">
        <f>IF(ISNUMBER(Regressions!S30),ROUND(Regressions!S30, 1), NA())</f>
        <v>#N/A</v>
      </c>
    </row>
    <row r="21" x14ac:dyDescent="0.2">
      <c r="A21" s="239" t="str">
        <f>IF(ISBLANK(Regressions!A31), " ", Regressions!A31)</f>
        <v>Madagascar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1674022.94170372</v>
      </c>
      <c r="E21" s="394" t="e">
        <f>IF(ISNUMBER(Regressions!E31),ROUND(Regressions!E31, 1), NA())</f>
        <v>#N/A</v>
      </c>
      <c r="F21" s="306" t="e">
        <f>IF(ISNUMBER(Regressions!F31),ROUND(Regressions!F31, 1), NA())</f>
        <v>#N/A</v>
      </c>
      <c r="G21" s="395" t="e">
        <f>IF(ISNUMBER(Regressions!G31),ROUND(Regressions!G31, 1), NA())</f>
        <v>#N/A</v>
      </c>
      <c r="H21" s="396" t="e">
        <f>IF(ISNUMBER(Regressions!H31),ROUND(Regressions!H31, 1), NA())</f>
        <v>#N/A</v>
      </c>
      <c r="I21" s="397" t="e">
        <f>IF(ISNUMBER(Regressions!I31),ROUND(Regressions!I31, 1), NA())</f>
        <v>#N/A</v>
      </c>
      <c r="J21" s="398" t="e">
        <f>IF(ISNUMBER(Regressions!J31),ROUND(Regressions!J31, 1), NA())</f>
        <v>#N/A</v>
      </c>
      <c r="K21" s="306" t="e">
        <f>IF(ISNUMBER(Regressions!K31),ROUND(Regressions!K31, 1), NA())</f>
        <v>#N/A</v>
      </c>
      <c r="L21" s="399" t="e">
        <f>IF(ISNUMBER(Regressions!L31),ROUND(Regressions!L31, 1), NA())</f>
        <v>#N/A</v>
      </c>
      <c r="M21" s="396" t="e">
        <f>IF(ISNUMBER(Regressions!M31),ROUND(Regressions!M31, 1), NA())</f>
        <v>#N/A</v>
      </c>
      <c r="N21" s="400" t="e">
        <f>IF(ISNUMBER(Regressions!N31),ROUND(Regressions!N31, 1), NA())</f>
        <v>#N/A</v>
      </c>
      <c r="O21" s="394" t="e">
        <f>IF(ISNUMBER(Regressions!O31),ROUND(Regressions!O31, 1), NA())</f>
        <v>#N/A</v>
      </c>
      <c r="P21" s="306" t="e">
        <f>IF(ISNUMBER(Regressions!P31),ROUND(Regressions!P31, 1), NA())</f>
        <v>#N/A</v>
      </c>
      <c r="Q21" s="401" t="e">
        <f>IF(ISNUMBER(Regressions!Q31),ROUND(Regressions!Q31, 1), NA())</f>
        <v>#N/A</v>
      </c>
      <c r="R21" s="396" t="e">
        <f>IF(ISNUMBER(Regressions!R31),ROUND(Regressions!R31, 1), NA())</f>
        <v>#N/A</v>
      </c>
      <c r="S21" s="397" t="e">
        <f>IF(ISNUMBER(Regressions!S31),ROUND(Regressions!S31, 1), NA())</f>
        <v>#N/A</v>
      </c>
    </row>
    <row r="22" x14ac:dyDescent="0.2">
      <c r="A22" s="239" t="str">
        <f>IF(ISBLANK(Regressions!A32), " ", Regressions!A32)</f>
        <v>Madagascar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1744190.0547452546</v>
      </c>
      <c r="E22" s="394" t="e">
        <f>IF(ISNUMBER(Regressions!E32),ROUND(Regressions!E32, 1), NA())</f>
        <v>#N/A</v>
      </c>
      <c r="F22" s="306" t="e">
        <f>IF(ISNUMBER(Regressions!F32),ROUND(Regressions!F32, 1), NA())</f>
        <v>#N/A</v>
      </c>
      <c r="G22" s="395" t="e">
        <f>IF(ISNUMBER(Regressions!G32),ROUND(Regressions!G32, 1), NA())</f>
        <v>#N/A</v>
      </c>
      <c r="H22" s="396" t="e">
        <f>IF(ISNUMBER(Regressions!H32),ROUND(Regressions!H32, 1), NA())</f>
        <v>#N/A</v>
      </c>
      <c r="I22" s="397" t="e">
        <f>IF(ISNUMBER(Regressions!I32),ROUND(Regressions!I32, 1), NA())</f>
        <v>#N/A</v>
      </c>
      <c r="J22" s="398" t="e">
        <f>IF(ISNUMBER(Regressions!J32),ROUND(Regressions!J32, 1), NA())</f>
        <v>#N/A</v>
      </c>
      <c r="K22" s="306" t="e">
        <f>IF(ISNUMBER(Regressions!K32),ROUND(Regressions!K32, 1), NA())</f>
        <v>#N/A</v>
      </c>
      <c r="L22" s="399" t="e">
        <f>IF(ISNUMBER(Regressions!L32),ROUND(Regressions!L32, 1), NA())</f>
        <v>#N/A</v>
      </c>
      <c r="M22" s="396" t="e">
        <f>IF(ISNUMBER(Regressions!M32),ROUND(Regressions!M32, 1), NA())</f>
        <v>#N/A</v>
      </c>
      <c r="N22" s="400" t="e">
        <f>IF(ISNUMBER(Regressions!N32),ROUND(Regressions!N32, 1), NA())</f>
        <v>#N/A</v>
      </c>
      <c r="O22" s="394" t="e">
        <f>IF(ISNUMBER(Regressions!O32),ROUND(Regressions!O32, 1), NA())</f>
        <v>#N/A</v>
      </c>
      <c r="P22" s="306" t="e">
        <f>IF(ISNUMBER(Regressions!P32),ROUND(Regressions!P32, 1), NA())</f>
        <v>#N/A</v>
      </c>
      <c r="Q22" s="401" t="e">
        <f>IF(ISNUMBER(Regressions!Q32),ROUND(Regressions!Q32, 1), NA())</f>
        <v>#N/A</v>
      </c>
      <c r="R22" s="396" t="e">
        <f>IF(ISNUMBER(Regressions!R32),ROUND(Regressions!R32, 1), NA())</f>
        <v>#N/A</v>
      </c>
      <c r="S22" s="397" t="e">
        <f>IF(ISNUMBER(Regressions!S32),ROUND(Regressions!S32, 1), NA())</f>
        <v>#N/A</v>
      </c>
    </row>
    <row r="23" x14ac:dyDescent="0.2">
      <c r="A23" s="239" t="str">
        <f>IF(ISBLANK(Regressions!A33), " ", Regressions!A33)</f>
        <v>Madagascar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1820000.0534112549</v>
      </c>
      <c r="E23" s="394" t="e">
        <f>IF(ISNUMBER(Regressions!E33),ROUND(Regressions!E33, 1), NA())</f>
        <v>#N/A</v>
      </c>
      <c r="F23" s="306" t="e">
        <f>IF(ISNUMBER(Regressions!F33),ROUND(Regressions!F33, 1), NA())</f>
        <v>#N/A</v>
      </c>
      <c r="G23" s="395" t="e">
        <f>IF(ISNUMBER(Regressions!G33),ROUND(Regressions!G33, 1), NA())</f>
        <v>#N/A</v>
      </c>
      <c r="H23" s="396" t="e">
        <f>IF(ISNUMBER(Regressions!H33),ROUND(Regressions!H33, 1), NA())</f>
        <v>#N/A</v>
      </c>
      <c r="I23" s="397" t="e">
        <f>IF(ISNUMBER(Regressions!I33),ROUND(Regressions!I33, 1), NA())</f>
        <v>#N/A</v>
      </c>
      <c r="J23" s="398" t="e">
        <f>IF(ISNUMBER(Regressions!J33),ROUND(Regressions!J33, 1), NA())</f>
        <v>#N/A</v>
      </c>
      <c r="K23" s="306" t="e">
        <f>IF(ISNUMBER(Regressions!K33),ROUND(Regressions!K33, 1), NA())</f>
        <v>#N/A</v>
      </c>
      <c r="L23" s="399" t="e">
        <f>IF(ISNUMBER(Regressions!L33),ROUND(Regressions!L33, 1), NA())</f>
        <v>#N/A</v>
      </c>
      <c r="M23" s="396" t="e">
        <f>IF(ISNUMBER(Regressions!M33),ROUND(Regressions!M33, 1), NA())</f>
        <v>#N/A</v>
      </c>
      <c r="N23" s="400" t="e">
        <f>IF(ISNUMBER(Regressions!N33),ROUND(Regressions!N33, 1), NA())</f>
        <v>#N/A</v>
      </c>
      <c r="O23" s="394" t="e">
        <f>IF(ISNUMBER(Regressions!O33),ROUND(Regressions!O33, 1), NA())</f>
        <v>#N/A</v>
      </c>
      <c r="P23" s="306" t="e">
        <f>IF(ISNUMBER(Regressions!P33),ROUND(Regressions!P33, 1), NA())</f>
        <v>#N/A</v>
      </c>
      <c r="Q23" s="401" t="e">
        <f>IF(ISNUMBER(Regressions!Q33),ROUND(Regressions!Q33, 1), NA())</f>
        <v>#N/A</v>
      </c>
      <c r="R23" s="396" t="e">
        <f>IF(ISNUMBER(Regressions!R33),ROUND(Regressions!R33, 1), NA())</f>
        <v>#N/A</v>
      </c>
      <c r="S23" s="397" t="e">
        <f>IF(ISNUMBER(Regressions!S33),ROUND(Regressions!S33, 1), NA())</f>
        <v>#N/A</v>
      </c>
    </row>
    <row r="24" x14ac:dyDescent="0.2">
      <c r="A24" s="239" t="str">
        <f>IF(ISBLANK(Regressions!A34), " ", Regressions!A34)</f>
        <v>Madagascar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1900446.9859506991</v>
      </c>
      <c r="E24" s="394" t="e">
        <f>IF(ISNUMBER(Regressions!E34),ROUND(Regressions!E34, 1), NA())</f>
        <v>#N/A</v>
      </c>
      <c r="F24" s="306" t="e">
        <f>IF(ISNUMBER(Regressions!F34),ROUND(Regressions!F34, 1), NA())</f>
        <v>#N/A</v>
      </c>
      <c r="G24" s="395" t="e">
        <f>IF(ISNUMBER(Regressions!G34),ROUND(Regressions!G34, 1), NA())</f>
        <v>#N/A</v>
      </c>
      <c r="H24" s="396" t="e">
        <f>IF(ISNUMBER(Regressions!H34),ROUND(Regressions!H34, 1), NA())</f>
        <v>#N/A</v>
      </c>
      <c r="I24" s="397" t="e">
        <f>IF(ISNUMBER(Regressions!I34),ROUND(Regressions!I34, 1), NA())</f>
        <v>#N/A</v>
      </c>
      <c r="J24" s="398" t="e">
        <f>IF(ISNUMBER(Regressions!J34),ROUND(Regressions!J34, 1), NA())</f>
        <v>#N/A</v>
      </c>
      <c r="K24" s="306" t="e">
        <f>IF(ISNUMBER(Regressions!K34),ROUND(Regressions!K34, 1), NA())</f>
        <v>#N/A</v>
      </c>
      <c r="L24" s="399" t="e">
        <f>IF(ISNUMBER(Regressions!L34),ROUND(Regressions!L34, 1), NA())</f>
        <v>#N/A</v>
      </c>
      <c r="M24" s="396" t="e">
        <f>IF(ISNUMBER(Regressions!M34),ROUND(Regressions!M34, 1), NA())</f>
        <v>#N/A</v>
      </c>
      <c r="N24" s="400" t="e">
        <f>IF(ISNUMBER(Regressions!N34),ROUND(Regressions!N34, 1), NA())</f>
        <v>#N/A</v>
      </c>
      <c r="O24" s="394" t="e">
        <f>IF(ISNUMBER(Regressions!O34),ROUND(Regressions!O34, 1), NA())</f>
        <v>#N/A</v>
      </c>
      <c r="P24" s="306" t="e">
        <f>IF(ISNUMBER(Regressions!P34),ROUND(Regressions!P34, 1), NA())</f>
        <v>#N/A</v>
      </c>
      <c r="Q24" s="401" t="e">
        <f>IF(ISNUMBER(Regressions!Q34),ROUND(Regressions!Q34, 1), NA())</f>
        <v>#N/A</v>
      </c>
      <c r="R24" s="396" t="e">
        <f>IF(ISNUMBER(Regressions!R34),ROUND(Regressions!R34, 1), NA())</f>
        <v>#N/A</v>
      </c>
      <c r="S24" s="397" t="e">
        <f>IF(ISNUMBER(Regressions!S34),ROUND(Regressions!S34, 1), NA())</f>
        <v>#N/A</v>
      </c>
    </row>
    <row r="25" x14ac:dyDescent="0.2">
      <c r="A25" s="239" t="str">
        <f>IF(ISBLANK(Regressions!A35), " ", Regressions!A35)</f>
        <v>Madagascar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1983832.9628503418</v>
      </c>
      <c r="E25" s="394" t="e">
        <f>IF(ISNUMBER(Regressions!E35),ROUND(Regressions!E35, 1), NA())</f>
        <v>#N/A</v>
      </c>
      <c r="F25" s="306" t="e">
        <f>IF(ISNUMBER(Regressions!F35),ROUND(Regressions!F35, 1), NA())</f>
        <v>#N/A</v>
      </c>
      <c r="G25" s="395" t="e">
        <f>IF(ISNUMBER(Regressions!G35),ROUND(Regressions!G35, 1), NA())</f>
        <v>#N/A</v>
      </c>
      <c r="H25" s="396" t="e">
        <f>IF(ISNUMBER(Regressions!H35),ROUND(Regressions!H35, 1), NA())</f>
        <v>#N/A</v>
      </c>
      <c r="I25" s="397" t="e">
        <f>IF(ISNUMBER(Regressions!I35),ROUND(Regressions!I35, 1), NA())</f>
        <v>#N/A</v>
      </c>
      <c r="J25" s="398" t="e">
        <f>IF(ISNUMBER(Regressions!J35),ROUND(Regressions!J35, 1), NA())</f>
        <v>#N/A</v>
      </c>
      <c r="K25" s="306" t="e">
        <f>IF(ISNUMBER(Regressions!K35),ROUND(Regressions!K35, 1), NA())</f>
        <v>#N/A</v>
      </c>
      <c r="L25" s="399" t="e">
        <f>IF(ISNUMBER(Regressions!L35),ROUND(Regressions!L35, 1), NA())</f>
        <v>#N/A</v>
      </c>
      <c r="M25" s="396" t="e">
        <f>IF(ISNUMBER(Regressions!M35),ROUND(Regressions!M35, 1), NA())</f>
        <v>#N/A</v>
      </c>
      <c r="N25" s="400" t="e">
        <f>IF(ISNUMBER(Regressions!N35),ROUND(Regressions!N35, 1), NA())</f>
        <v>#N/A</v>
      </c>
      <c r="O25" s="394" t="e">
        <f>IF(ISNUMBER(Regressions!O35),ROUND(Regressions!O35, 1), NA())</f>
        <v>#N/A</v>
      </c>
      <c r="P25" s="306" t="e">
        <f>IF(ISNUMBER(Regressions!P35),ROUND(Regressions!P35, 1), NA())</f>
        <v>#N/A</v>
      </c>
      <c r="Q25" s="401" t="e">
        <f>IF(ISNUMBER(Regressions!Q35),ROUND(Regressions!Q35, 1), NA())</f>
        <v>#N/A</v>
      </c>
      <c r="R25" s="396" t="e">
        <f>IF(ISNUMBER(Regressions!R35),ROUND(Regressions!R35, 1), NA())</f>
        <v>#N/A</v>
      </c>
      <c r="S25" s="397" t="e">
        <f>IF(ISNUMBER(Regressions!S35),ROUND(Regressions!S35, 1), NA())</f>
        <v>#N/A</v>
      </c>
    </row>
    <row r="26" x14ac:dyDescent="0.2">
      <c r="A26" s="239" t="str">
        <f>IF(ISBLANK(Regressions!A36), " ", Regressions!A36)</f>
        <v>Madagascar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2089986.997692585</v>
      </c>
      <c r="E26" s="394" t="e">
        <f>IF(ISNUMBER(Regressions!E36),ROUND(Regressions!E36, 1), NA())</f>
        <v>#N/A</v>
      </c>
      <c r="F26" s="306" t="e">
        <f>IF(ISNUMBER(Regressions!F36),ROUND(Regressions!F36, 1), NA())</f>
        <v>#N/A</v>
      </c>
      <c r="G26" s="395" t="e">
        <f>IF(ISNUMBER(Regressions!G36),ROUND(Regressions!G36, 1), NA())</f>
        <v>#N/A</v>
      </c>
      <c r="H26" s="396" t="e">
        <f>IF(ISNUMBER(Regressions!H36),ROUND(Regressions!H36, 1), NA())</f>
        <v>#N/A</v>
      </c>
      <c r="I26" s="397" t="e">
        <f>IF(ISNUMBER(Regressions!I36),ROUND(Regressions!I36, 1), NA())</f>
        <v>#N/A</v>
      </c>
      <c r="J26" s="398" t="e">
        <f>IF(ISNUMBER(Regressions!J36),ROUND(Regressions!J36, 1), NA())</f>
        <v>#N/A</v>
      </c>
      <c r="K26" s="306" t="e">
        <f>IF(ISNUMBER(Regressions!K36),ROUND(Regressions!K36, 1), NA())</f>
        <v>#N/A</v>
      </c>
      <c r="L26" s="399" t="e">
        <f>IF(ISNUMBER(Regressions!L36),ROUND(Regressions!L36, 1), NA())</f>
        <v>#N/A</v>
      </c>
      <c r="M26" s="396" t="e">
        <f>IF(ISNUMBER(Regressions!M36),ROUND(Regressions!M36, 1), NA())</f>
        <v>#N/A</v>
      </c>
      <c r="N26" s="400" t="e">
        <f>IF(ISNUMBER(Regressions!N36),ROUND(Regressions!N36, 1), NA())</f>
        <v>#N/A</v>
      </c>
      <c r="O26" s="394" t="e">
        <f>IF(ISNUMBER(Regressions!O36),ROUND(Regressions!O36, 1), NA())</f>
        <v>#N/A</v>
      </c>
      <c r="P26" s="306" t="e">
        <f>IF(ISNUMBER(Regressions!P36),ROUND(Regressions!P36, 1), NA())</f>
        <v>#N/A</v>
      </c>
      <c r="Q26" s="401" t="e">
        <f>IF(ISNUMBER(Regressions!Q36),ROUND(Regressions!Q36, 1), NA())</f>
        <v>#N/A</v>
      </c>
      <c r="R26" s="396" t="e">
        <f>IF(ISNUMBER(Regressions!R36),ROUND(Regressions!R36, 1), NA())</f>
        <v>#N/A</v>
      </c>
      <c r="S26" s="397" t="e">
        <f>IF(ISNUMBER(Regressions!S36),ROUND(Regressions!S36, 1), NA())</f>
        <v>#N/A</v>
      </c>
    </row>
    <row r="27" x14ac:dyDescent="0.2">
      <c r="A27" s="239" t="str">
        <f>IF(ISBLANK(Regressions!A37), " ", Regressions!A37)</f>
        <v>Madagascar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2199172.0481864931</v>
      </c>
      <c r="E27" s="394" t="e">
        <f>IF(ISNUMBER(Regressions!E37),ROUND(Regressions!E37, 1), NA())</f>
        <v>#N/A</v>
      </c>
      <c r="F27" s="306" t="e">
        <f>IF(ISNUMBER(Regressions!F37),ROUND(Regressions!F37, 1), NA())</f>
        <v>#N/A</v>
      </c>
      <c r="G27" s="395" t="e">
        <f>IF(ISNUMBER(Regressions!G37),ROUND(Regressions!G37, 1), NA())</f>
        <v>#N/A</v>
      </c>
      <c r="H27" s="396" t="e">
        <f>IF(ISNUMBER(Regressions!H37),ROUND(Regressions!H37, 1), NA())</f>
        <v>#N/A</v>
      </c>
      <c r="I27" s="397" t="e">
        <f>IF(ISNUMBER(Regressions!I37),ROUND(Regressions!I37, 1), NA())</f>
        <v>#N/A</v>
      </c>
      <c r="J27" s="398" t="e">
        <f>IF(ISNUMBER(Regressions!J37),ROUND(Regressions!J37, 1), NA())</f>
        <v>#N/A</v>
      </c>
      <c r="K27" s="306" t="e">
        <f>IF(ISNUMBER(Regressions!K37),ROUND(Regressions!K37, 1), NA())</f>
        <v>#N/A</v>
      </c>
      <c r="L27" s="399" t="e">
        <f>IF(ISNUMBER(Regressions!L37),ROUND(Regressions!L37, 1), NA())</f>
        <v>#N/A</v>
      </c>
      <c r="M27" s="396" t="e">
        <f>IF(ISNUMBER(Regressions!M37),ROUND(Regressions!M37, 1), NA())</f>
        <v>#N/A</v>
      </c>
      <c r="N27" s="400" t="e">
        <f>IF(ISNUMBER(Regressions!N37),ROUND(Regressions!N37, 1), NA())</f>
        <v>#N/A</v>
      </c>
      <c r="O27" s="394" t="e">
        <f>IF(ISNUMBER(Regressions!O37),ROUND(Regressions!O37, 1), NA())</f>
        <v>#N/A</v>
      </c>
      <c r="P27" s="306" t="e">
        <f>IF(ISNUMBER(Regressions!P37),ROUND(Regressions!P37, 1), NA())</f>
        <v>#N/A</v>
      </c>
      <c r="Q27" s="401" t="e">
        <f>IF(ISNUMBER(Regressions!Q37),ROUND(Regressions!Q37, 1), NA())</f>
        <v>#N/A</v>
      </c>
      <c r="R27" s="396" t="e">
        <f>IF(ISNUMBER(Regressions!R37),ROUND(Regressions!R37, 1), NA())</f>
        <v>#N/A</v>
      </c>
      <c r="S27" s="397" t="e">
        <f>IF(ISNUMBER(Regressions!S37),ROUND(Regressions!S37, 1), NA())</f>
        <v>#N/A</v>
      </c>
    </row>
    <row r="28" x14ac:dyDescent="0.2">
      <c r="A28" s="239" t="str">
        <f>IF(ISBLANK(Regressions!A38), " ", Regressions!A38)</f>
        <v>Madagascar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2313153.9588549039</v>
      </c>
      <c r="E28" s="394" t="e">
        <f>IF(ISNUMBER(Regressions!E38),ROUND(Regressions!E38, 1), NA())</f>
        <v>#N/A</v>
      </c>
      <c r="F28" s="306" t="e">
        <f>IF(ISNUMBER(Regressions!F38),ROUND(Regressions!F38, 1), NA())</f>
        <v>#N/A</v>
      </c>
      <c r="G28" s="395" t="e">
        <f>IF(ISNUMBER(Regressions!G38),ROUND(Regressions!G38, 1), NA())</f>
        <v>#N/A</v>
      </c>
      <c r="H28" s="396" t="e">
        <f>IF(ISNUMBER(Regressions!H38),ROUND(Regressions!H38, 1), NA())</f>
        <v>#N/A</v>
      </c>
      <c r="I28" s="397" t="e">
        <f>IF(ISNUMBER(Regressions!I38),ROUND(Regressions!I38, 1), NA())</f>
        <v>#N/A</v>
      </c>
      <c r="J28" s="398" t="e">
        <f>IF(ISNUMBER(Regressions!J38),ROUND(Regressions!J38, 1), NA())</f>
        <v>#N/A</v>
      </c>
      <c r="K28" s="306" t="e">
        <f>IF(ISNUMBER(Regressions!K38),ROUND(Regressions!K38, 1), NA())</f>
        <v>#N/A</v>
      </c>
      <c r="L28" s="399" t="e">
        <f>IF(ISNUMBER(Regressions!L38),ROUND(Regressions!L38, 1), NA())</f>
        <v>#N/A</v>
      </c>
      <c r="M28" s="396" t="e">
        <f>IF(ISNUMBER(Regressions!M38),ROUND(Regressions!M38, 1), NA())</f>
        <v>#N/A</v>
      </c>
      <c r="N28" s="400" t="e">
        <f>IF(ISNUMBER(Regressions!N38),ROUND(Regressions!N38, 1), NA())</f>
        <v>#N/A</v>
      </c>
      <c r="O28" s="394" t="e">
        <f>IF(ISNUMBER(Regressions!O38),ROUND(Regressions!O38, 1), NA())</f>
        <v>#N/A</v>
      </c>
      <c r="P28" s="306" t="e">
        <f>IF(ISNUMBER(Regressions!P38),ROUND(Regressions!P38, 1), NA())</f>
        <v>#N/A</v>
      </c>
      <c r="Q28" s="401" t="e">
        <f>IF(ISNUMBER(Regressions!Q38),ROUND(Regressions!Q38, 1), NA())</f>
        <v>#N/A</v>
      </c>
      <c r="R28" s="396" t="e">
        <f>IF(ISNUMBER(Regressions!R38),ROUND(Regressions!R38, 1), NA())</f>
        <v>#N/A</v>
      </c>
      <c r="S28" s="397" t="e">
        <f>IF(ISNUMBER(Regressions!S38),ROUND(Regressions!S38, 1), NA())</f>
        <v>#N/A</v>
      </c>
    </row>
    <row r="29" x14ac:dyDescent="0.2">
      <c r="A29" s="239" t="str">
        <f>IF(ISBLANK(Regressions!A39), " ", Regressions!A39)</f>
        <v>Madagascar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2427680.9352669525</v>
      </c>
      <c r="E29" s="394" t="e">
        <f>IF(ISNUMBER(Regressions!E39),ROUND(Regressions!E39, 1), NA())</f>
        <v>#N/A</v>
      </c>
      <c r="F29" s="306" t="e">
        <f>IF(ISNUMBER(Regressions!F39),ROUND(Regressions!F39, 1), NA())</f>
        <v>#N/A</v>
      </c>
      <c r="G29" s="395" t="e">
        <f>IF(ISNUMBER(Regressions!G39),ROUND(Regressions!G39, 1), NA())</f>
        <v>#N/A</v>
      </c>
      <c r="H29" s="396" t="e">
        <f>IF(ISNUMBER(Regressions!H39),ROUND(Regressions!H39, 1), NA())</f>
        <v>#N/A</v>
      </c>
      <c r="I29" s="397" t="e">
        <f>IF(ISNUMBER(Regressions!I39),ROUND(Regressions!I39, 1), NA())</f>
        <v>#N/A</v>
      </c>
      <c r="J29" s="398" t="e">
        <f>IF(ISNUMBER(Regressions!J39),ROUND(Regressions!J39, 1), NA())</f>
        <v>#N/A</v>
      </c>
      <c r="K29" s="306" t="e">
        <f>IF(ISNUMBER(Regressions!K39),ROUND(Regressions!K39, 1), NA())</f>
        <v>#N/A</v>
      </c>
      <c r="L29" s="399" t="e">
        <f>IF(ISNUMBER(Regressions!L39),ROUND(Regressions!L39, 1), NA())</f>
        <v>#N/A</v>
      </c>
      <c r="M29" s="396" t="e">
        <f>IF(ISNUMBER(Regressions!M39),ROUND(Regressions!M39, 1), NA())</f>
        <v>#N/A</v>
      </c>
      <c r="N29" s="400" t="e">
        <f>IF(ISNUMBER(Regressions!N39),ROUND(Regressions!N39, 1), NA())</f>
        <v>#N/A</v>
      </c>
      <c r="O29" s="394" t="e">
        <f>IF(ISNUMBER(Regressions!O39),ROUND(Regressions!O39, 1), NA())</f>
        <v>#N/A</v>
      </c>
      <c r="P29" s="306" t="e">
        <f>IF(ISNUMBER(Regressions!P39),ROUND(Regressions!P39, 1), NA())</f>
        <v>#N/A</v>
      </c>
      <c r="Q29" s="401" t="e">
        <f>IF(ISNUMBER(Regressions!Q39),ROUND(Regressions!Q39, 1), NA())</f>
        <v>#N/A</v>
      </c>
      <c r="R29" s="396" t="e">
        <f>IF(ISNUMBER(Regressions!R39),ROUND(Regressions!R39, 1), NA())</f>
        <v>#N/A</v>
      </c>
      <c r="S29" s="397" t="e">
        <f>IF(ISNUMBER(Regressions!S39),ROUND(Regressions!S39, 1), NA())</f>
        <v>#N/A</v>
      </c>
    </row>
    <row r="30" x14ac:dyDescent="0.2">
      <c r="A30" s="239" t="str">
        <f>IF(ISBLANK(Regressions!A40), " ", Regressions!A40)</f>
        <v>Madagascar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2542317.0075754165</v>
      </c>
      <c r="E30" s="394" t="e">
        <f>IF(ISNUMBER(Regressions!E40),ROUND(Regressions!E40, 1), NA())</f>
        <v>#N/A</v>
      </c>
      <c r="F30" s="306" t="e">
        <f>IF(ISNUMBER(Regressions!F40),ROUND(Regressions!F40, 1), NA())</f>
        <v>#N/A</v>
      </c>
      <c r="G30" s="395" t="e">
        <f>IF(ISNUMBER(Regressions!G40),ROUND(Regressions!G40, 1), NA())</f>
        <v>#N/A</v>
      </c>
      <c r="H30" s="396" t="e">
        <f>IF(ISNUMBER(Regressions!H40),ROUND(Regressions!H40, 1), NA())</f>
        <v>#N/A</v>
      </c>
      <c r="I30" s="397" t="e">
        <f>IF(ISNUMBER(Regressions!I40),ROUND(Regressions!I40, 1), NA())</f>
        <v>#N/A</v>
      </c>
      <c r="J30" s="398" t="e">
        <f>IF(ISNUMBER(Regressions!J40),ROUND(Regressions!J40, 1), NA())</f>
        <v>#N/A</v>
      </c>
      <c r="K30" s="306" t="e">
        <f>IF(ISNUMBER(Regressions!K40),ROUND(Regressions!K40, 1), NA())</f>
        <v>#N/A</v>
      </c>
      <c r="L30" s="399" t="e">
        <f>IF(ISNUMBER(Regressions!L40),ROUND(Regressions!L40, 1), NA())</f>
        <v>#N/A</v>
      </c>
      <c r="M30" s="396" t="e">
        <f>IF(ISNUMBER(Regressions!M40),ROUND(Regressions!M40, 1), NA())</f>
        <v>#N/A</v>
      </c>
      <c r="N30" s="400" t="e">
        <f>IF(ISNUMBER(Regressions!N40),ROUND(Regressions!N40, 1), NA())</f>
        <v>#N/A</v>
      </c>
      <c r="O30" s="394" t="e">
        <f>IF(ISNUMBER(Regressions!O40),ROUND(Regressions!O40, 1), NA())</f>
        <v>#N/A</v>
      </c>
      <c r="P30" s="306" t="e">
        <f>IF(ISNUMBER(Regressions!P40),ROUND(Regressions!P40, 1), NA())</f>
        <v>#N/A</v>
      </c>
      <c r="Q30" s="401" t="e">
        <f>IF(ISNUMBER(Regressions!Q40),ROUND(Regressions!Q40, 1), NA())</f>
        <v>#N/A</v>
      </c>
      <c r="R30" s="396" t="e">
        <f>IF(ISNUMBER(Regressions!R40),ROUND(Regressions!R40, 1), NA())</f>
        <v>#N/A</v>
      </c>
      <c r="S30" s="397" t="e">
        <f>IF(ISNUMBER(Regressions!S40),ROUND(Regressions!S40, 1), NA())</f>
        <v>#N/A</v>
      </c>
    </row>
    <row r="31" x14ac:dyDescent="0.2">
      <c r="A31" s="239" t="str">
        <f>IF(ISBLANK(Regressions!A41), " ", Regressions!A41)</f>
        <v>Madagascar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2659939.9245306016</v>
      </c>
      <c r="E31" s="394" t="e">
        <f>IF(ISNUMBER(Regressions!E41),ROUND(Regressions!E41, 1), NA())</f>
        <v>#N/A</v>
      </c>
      <c r="F31" s="306" t="e">
        <f>IF(ISNUMBER(Regressions!F41),ROUND(Regressions!F41, 1), NA())</f>
        <v>#N/A</v>
      </c>
      <c r="G31" s="395" t="e">
        <f>IF(ISNUMBER(Regressions!G41),ROUND(Regressions!G41, 1), NA())</f>
        <v>#N/A</v>
      </c>
      <c r="H31" s="396" t="e">
        <f>IF(ISNUMBER(Regressions!H41),ROUND(Regressions!H41, 1), NA())</f>
        <v>#N/A</v>
      </c>
      <c r="I31" s="397" t="e">
        <f>IF(ISNUMBER(Regressions!I41),ROUND(Regressions!I41, 1), NA())</f>
        <v>#N/A</v>
      </c>
      <c r="J31" s="398" t="e">
        <f>IF(ISNUMBER(Regressions!J41),ROUND(Regressions!J41, 1), NA())</f>
        <v>#N/A</v>
      </c>
      <c r="K31" s="306" t="e">
        <f>IF(ISNUMBER(Regressions!K41),ROUND(Regressions!K41, 1), NA())</f>
        <v>#N/A</v>
      </c>
      <c r="L31" s="399" t="e">
        <f>IF(ISNUMBER(Regressions!L41),ROUND(Regressions!L41, 1), NA())</f>
        <v>#N/A</v>
      </c>
      <c r="M31" s="396" t="e">
        <f>IF(ISNUMBER(Regressions!M41),ROUND(Regressions!M41, 1), NA())</f>
        <v>#N/A</v>
      </c>
      <c r="N31" s="400" t="e">
        <f>IF(ISNUMBER(Regressions!N41),ROUND(Regressions!N41, 1), NA())</f>
        <v>#N/A</v>
      </c>
      <c r="O31" s="394" t="e">
        <f>IF(ISNUMBER(Regressions!O41),ROUND(Regressions!O41, 1), NA())</f>
        <v>#N/A</v>
      </c>
      <c r="P31" s="306" t="e">
        <f>IF(ISNUMBER(Regressions!P41),ROUND(Regressions!P41, 1), NA())</f>
        <v>#N/A</v>
      </c>
      <c r="Q31" s="401" t="e">
        <f>IF(ISNUMBER(Regressions!Q41),ROUND(Regressions!Q41, 1), NA())</f>
        <v>#N/A</v>
      </c>
      <c r="R31" s="396" t="e">
        <f>IF(ISNUMBER(Regressions!R41),ROUND(Regressions!R41, 1), NA())</f>
        <v>#N/A</v>
      </c>
      <c r="S31" s="397" t="e">
        <f>IF(ISNUMBER(Regressions!S41),ROUND(Regressions!S41, 1), NA())</f>
        <v>#N/A</v>
      </c>
    </row>
    <row r="32" x14ac:dyDescent="0.2">
      <c r="A32" s="239" t="str">
        <f>IF(ISBLANK(Regressions!A42), " ", Regressions!A42)</f>
        <v>Madagascar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2778601.1212934498</v>
      </c>
      <c r="E32" s="394" t="e">
        <f>IF(ISNUMBER(Regressions!E42),ROUND(Regressions!E42, 1), NA())</f>
        <v>#N/A</v>
      </c>
      <c r="F32" s="306" t="e">
        <f>IF(ISNUMBER(Regressions!F42),ROUND(Regressions!F42, 1), NA())</f>
        <v>#N/A</v>
      </c>
      <c r="G32" s="395" t="e">
        <f>IF(ISNUMBER(Regressions!G42),ROUND(Regressions!G42, 1), NA())</f>
        <v>#N/A</v>
      </c>
      <c r="H32" s="396" t="e">
        <f>IF(ISNUMBER(Regressions!H42),ROUND(Regressions!H42, 1), NA())</f>
        <v>#N/A</v>
      </c>
      <c r="I32" s="397" t="e">
        <f>IF(ISNUMBER(Regressions!I42),ROUND(Regressions!I42, 1), NA())</f>
        <v>#N/A</v>
      </c>
      <c r="J32" s="398" t="e">
        <f>IF(ISNUMBER(Regressions!J42),ROUND(Regressions!J42, 1), NA())</f>
        <v>#N/A</v>
      </c>
      <c r="K32" s="306" t="e">
        <f>IF(ISNUMBER(Regressions!K42),ROUND(Regressions!K42, 1), NA())</f>
        <v>#N/A</v>
      </c>
      <c r="L32" s="399" t="e">
        <f>IF(ISNUMBER(Regressions!L42),ROUND(Regressions!L42, 1), NA())</f>
        <v>#N/A</v>
      </c>
      <c r="M32" s="396" t="e">
        <f>IF(ISNUMBER(Regressions!M42),ROUND(Regressions!M42, 1), NA())</f>
        <v>#N/A</v>
      </c>
      <c r="N32" s="400" t="e">
        <f>IF(ISNUMBER(Regressions!N42),ROUND(Regressions!N42, 1), NA())</f>
        <v>#N/A</v>
      </c>
      <c r="O32" s="394" t="e">
        <f>IF(ISNUMBER(Regressions!O42),ROUND(Regressions!O42, 1), NA())</f>
        <v>#N/A</v>
      </c>
      <c r="P32" s="306" t="e">
        <f>IF(ISNUMBER(Regressions!P42),ROUND(Regressions!P42, 1), NA())</f>
        <v>#N/A</v>
      </c>
      <c r="Q32" s="401" t="e">
        <f>IF(ISNUMBER(Regressions!Q42),ROUND(Regressions!Q42, 1), NA())</f>
        <v>#N/A</v>
      </c>
      <c r="R32" s="396" t="e">
        <f>IF(ISNUMBER(Regressions!R42),ROUND(Regressions!R42, 1), NA())</f>
        <v>#N/A</v>
      </c>
      <c r="S32" s="397" t="e">
        <f>IF(ISNUMBER(Regressions!S42),ROUND(Regressions!S42, 1), NA())</f>
        <v>#N/A</v>
      </c>
    </row>
    <row r="33" x14ac:dyDescent="0.2">
      <c r="A33" s="239" t="str">
        <f>IF(ISBLANK(Regressions!A43), " ", Regressions!A43)</f>
        <v>Madagascar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2900517.02198719</v>
      </c>
      <c r="E33" s="394" t="e">
        <f>IF(ISNUMBER(Regressions!E43),ROUND(Regressions!E43, 1), NA())</f>
        <v>#N/A</v>
      </c>
      <c r="F33" s="306" t="e">
        <f>IF(ISNUMBER(Regressions!F43),ROUND(Regressions!F43, 1), NA())</f>
        <v>#N/A</v>
      </c>
      <c r="G33" s="395" t="e">
        <f>IF(ISNUMBER(Regressions!G43),ROUND(Regressions!G43, 1), NA())</f>
        <v>#N/A</v>
      </c>
      <c r="H33" s="396" t="e">
        <f>IF(ISNUMBER(Regressions!H43),ROUND(Regressions!H43, 1), NA())</f>
        <v>#N/A</v>
      </c>
      <c r="I33" s="397" t="e">
        <f>IF(ISNUMBER(Regressions!I43),ROUND(Regressions!I43, 1), NA())</f>
        <v>#N/A</v>
      </c>
      <c r="J33" s="398" t="e">
        <f>IF(ISNUMBER(Regressions!J43),ROUND(Regressions!J43, 1), NA())</f>
        <v>#N/A</v>
      </c>
      <c r="K33" s="306" t="e">
        <f>IF(ISNUMBER(Regressions!K43),ROUND(Regressions!K43, 1), NA())</f>
        <v>#N/A</v>
      </c>
      <c r="L33" s="399" t="e">
        <f>IF(ISNUMBER(Regressions!L43),ROUND(Regressions!L43, 1), NA())</f>
        <v>#N/A</v>
      </c>
      <c r="M33" s="396" t="e">
        <f>IF(ISNUMBER(Regressions!M43),ROUND(Regressions!M43, 1), NA())</f>
        <v>#N/A</v>
      </c>
      <c r="N33" s="400" t="e">
        <f>IF(ISNUMBER(Regressions!N43),ROUND(Regressions!N43, 1), NA())</f>
        <v>#N/A</v>
      </c>
      <c r="O33" s="394" t="e">
        <f>IF(ISNUMBER(Regressions!O43),ROUND(Regressions!O43, 1), NA())</f>
        <v>#N/A</v>
      </c>
      <c r="P33" s="306" t="e">
        <f>IF(ISNUMBER(Regressions!P43),ROUND(Regressions!P43, 1), NA())</f>
        <v>#N/A</v>
      </c>
      <c r="Q33" s="401" t="e">
        <f>IF(ISNUMBER(Regressions!Q43),ROUND(Regressions!Q43, 1), NA())</f>
        <v>#N/A</v>
      </c>
      <c r="R33" s="396" t="e">
        <f>IF(ISNUMBER(Regressions!R43),ROUND(Regressions!R43, 1), NA())</f>
        <v>#N/A</v>
      </c>
      <c r="S33" s="397" t="e">
        <f>IF(ISNUMBER(Regressions!S43),ROUND(Regressions!S43, 1), NA())</f>
        <v>#N/A</v>
      </c>
    </row>
    <row r="34" x14ac:dyDescent="0.2">
      <c r="A34" s="239" t="str">
        <f>IF(ISBLANK(Regressions!A44), " ", Regressions!A44)</f>
        <v>Madagascar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3024506.10216774</v>
      </c>
      <c r="E34" s="394" t="e">
        <f>IF(ISNUMBER(Regressions!E44),ROUND(Regressions!E44, 1), NA())</f>
        <v>#N/A</v>
      </c>
      <c r="F34" s="306" t="e">
        <f>IF(ISNUMBER(Regressions!F44),ROUND(Regressions!F44, 1), NA())</f>
        <v>#N/A</v>
      </c>
      <c r="G34" s="395" t="e">
        <f>IF(ISNUMBER(Regressions!G44),ROUND(Regressions!G44, 1), NA())</f>
        <v>#N/A</v>
      </c>
      <c r="H34" s="396" t="e">
        <f>IF(ISNUMBER(Regressions!H44),ROUND(Regressions!H44, 1), NA())</f>
        <v>#N/A</v>
      </c>
      <c r="I34" s="397" t="e">
        <f>IF(ISNUMBER(Regressions!I44),ROUND(Regressions!I44, 1), NA())</f>
        <v>#N/A</v>
      </c>
      <c r="J34" s="398" t="e">
        <f>IF(ISNUMBER(Regressions!J44),ROUND(Regressions!J44, 1), NA())</f>
        <v>#N/A</v>
      </c>
      <c r="K34" s="306" t="e">
        <f>IF(ISNUMBER(Regressions!K44),ROUND(Regressions!K44, 1), NA())</f>
        <v>#N/A</v>
      </c>
      <c r="L34" s="399" t="e">
        <f>IF(ISNUMBER(Regressions!L44),ROUND(Regressions!L44, 1), NA())</f>
        <v>#N/A</v>
      </c>
      <c r="M34" s="396" t="e">
        <f>IF(ISNUMBER(Regressions!M44),ROUND(Regressions!M44, 1), NA())</f>
        <v>#N/A</v>
      </c>
      <c r="N34" s="400" t="e">
        <f>IF(ISNUMBER(Regressions!N44),ROUND(Regressions!N44, 1), NA())</f>
        <v>#N/A</v>
      </c>
      <c r="O34" s="394" t="e">
        <f>IF(ISNUMBER(Regressions!O44),ROUND(Regressions!O44, 1), NA())</f>
        <v>#N/A</v>
      </c>
      <c r="P34" s="306" t="e">
        <f>IF(ISNUMBER(Regressions!P44),ROUND(Regressions!P44, 1), NA())</f>
        <v>#N/A</v>
      </c>
      <c r="Q34" s="401" t="e">
        <f>IF(ISNUMBER(Regressions!Q44),ROUND(Regressions!Q44, 1), NA())</f>
        <v>#N/A</v>
      </c>
      <c r="R34" s="396" t="e">
        <f>IF(ISNUMBER(Regressions!R44),ROUND(Regressions!R44, 1), NA())</f>
        <v>#N/A</v>
      </c>
      <c r="S34" s="397" t="e">
        <f>IF(ISNUMBER(Regressions!S44),ROUND(Regressions!S44, 1), NA())</f>
        <v>#N/A</v>
      </c>
    </row>
    <row r="35" x14ac:dyDescent="0.2">
      <c r="A35" s="239" t="str">
        <f>IF(ISBLANK(Regressions!A45), " ", Regressions!A45)</f>
        <v>Madagascar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3149353.0949086379</v>
      </c>
      <c r="E35" s="394" t="e">
        <f>IF(ISNUMBER(Regressions!E45),ROUND(Regressions!E45, 1), NA())</f>
        <v>#N/A</v>
      </c>
      <c r="F35" s="306" t="e">
        <f>IF(ISNUMBER(Regressions!F45),ROUND(Regressions!F45, 1), NA())</f>
        <v>#N/A</v>
      </c>
      <c r="G35" s="395" t="e">
        <f>IF(ISNUMBER(Regressions!G45),ROUND(Regressions!G45, 1), NA())</f>
        <v>#N/A</v>
      </c>
      <c r="H35" s="396" t="e">
        <f>IF(ISNUMBER(Regressions!H45),ROUND(Regressions!H45, 1), NA())</f>
        <v>#N/A</v>
      </c>
      <c r="I35" s="397" t="e">
        <f>IF(ISNUMBER(Regressions!I45),ROUND(Regressions!I45, 1), NA())</f>
        <v>#N/A</v>
      </c>
      <c r="J35" s="398" t="e">
        <f>IF(ISNUMBER(Regressions!J45),ROUND(Regressions!J45, 1), NA())</f>
        <v>#N/A</v>
      </c>
      <c r="K35" s="306" t="e">
        <f>IF(ISNUMBER(Regressions!K45),ROUND(Regressions!K45, 1), NA())</f>
        <v>#N/A</v>
      </c>
      <c r="L35" s="399" t="e">
        <f>IF(ISNUMBER(Regressions!L45),ROUND(Regressions!L45, 1), NA())</f>
        <v>#N/A</v>
      </c>
      <c r="M35" s="396" t="e">
        <f>IF(ISNUMBER(Regressions!M45),ROUND(Regressions!M45, 1), NA())</f>
        <v>#N/A</v>
      </c>
      <c r="N35" s="400" t="e">
        <f>IF(ISNUMBER(Regressions!N45),ROUND(Regressions!N45, 1), NA())</f>
        <v>#N/A</v>
      </c>
      <c r="O35" s="394" t="e">
        <f>IF(ISNUMBER(Regressions!O45),ROUND(Regressions!O45, 1), NA())</f>
        <v>#N/A</v>
      </c>
      <c r="P35" s="306" t="e">
        <f>IF(ISNUMBER(Regressions!P45),ROUND(Regressions!P45, 1), NA())</f>
        <v>#N/A</v>
      </c>
      <c r="Q35" s="401" t="e">
        <f>IF(ISNUMBER(Regressions!Q45),ROUND(Regressions!Q45, 1), NA())</f>
        <v>#N/A</v>
      </c>
      <c r="R35" s="396" t="e">
        <f>IF(ISNUMBER(Regressions!R45),ROUND(Regressions!R45, 1), NA())</f>
        <v>#N/A</v>
      </c>
      <c r="S35" s="397" t="e">
        <f>IF(ISNUMBER(Regressions!S45),ROUND(Regressions!S45, 1), NA())</f>
        <v>#N/A</v>
      </c>
    </row>
    <row r="36" x14ac:dyDescent="0.2">
      <c r="A36" s="239" t="str">
        <f>IF(ISBLANK(Regressions!A46), " ", Regressions!A46)</f>
        <v>Madagascar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3272462.0887339781</v>
      </c>
      <c r="E36" s="394" t="e">
        <f>IF(ISNUMBER(Regressions!E46),ROUND(Regressions!E46, 1), NA())</f>
        <v>#N/A</v>
      </c>
      <c r="F36" s="306" t="e">
        <f>IF(ISNUMBER(Regressions!F46),ROUND(Regressions!F46, 1), NA())</f>
        <v>#N/A</v>
      </c>
      <c r="G36" s="395" t="e">
        <f>IF(ISNUMBER(Regressions!G46),ROUND(Regressions!G46, 1), NA())</f>
        <v>#N/A</v>
      </c>
      <c r="H36" s="396" t="e">
        <f>IF(ISNUMBER(Regressions!H46),ROUND(Regressions!H46, 1), NA())</f>
        <v>#N/A</v>
      </c>
      <c r="I36" s="397" t="e">
        <f>IF(ISNUMBER(Regressions!I46),ROUND(Regressions!I46, 1), NA())</f>
        <v>#N/A</v>
      </c>
      <c r="J36" s="398" t="e">
        <f>IF(ISNUMBER(Regressions!J46),ROUND(Regressions!J46, 1), NA())</f>
        <v>#N/A</v>
      </c>
      <c r="K36" s="306" t="e">
        <f>IF(ISNUMBER(Regressions!K46),ROUND(Regressions!K46, 1), NA())</f>
        <v>#N/A</v>
      </c>
      <c r="L36" s="399" t="e">
        <f>IF(ISNUMBER(Regressions!L46),ROUND(Regressions!L46, 1), NA())</f>
        <v>#N/A</v>
      </c>
      <c r="M36" s="396" t="e">
        <f>IF(ISNUMBER(Regressions!M46),ROUND(Regressions!M46, 1), NA())</f>
        <v>#N/A</v>
      </c>
      <c r="N36" s="400" t="e">
        <f>IF(ISNUMBER(Regressions!N46),ROUND(Regressions!N46, 1), NA())</f>
        <v>#N/A</v>
      </c>
      <c r="O36" s="394" t="e">
        <f>IF(ISNUMBER(Regressions!O46),ROUND(Regressions!O46, 1), NA())</f>
        <v>#N/A</v>
      </c>
      <c r="P36" s="306" t="e">
        <f>IF(ISNUMBER(Regressions!P46),ROUND(Regressions!P46, 1), NA())</f>
        <v>#N/A</v>
      </c>
      <c r="Q36" s="401" t="e">
        <f>IF(ISNUMBER(Regressions!Q46),ROUND(Regressions!Q46, 1), NA())</f>
        <v>#N/A</v>
      </c>
      <c r="R36" s="396" t="e">
        <f>IF(ISNUMBER(Regressions!R46),ROUND(Regressions!R46, 1), NA())</f>
        <v>#N/A</v>
      </c>
      <c r="S36" s="397" t="e">
        <f>IF(ISNUMBER(Regressions!S46),ROUND(Regressions!S46, 1), NA())</f>
        <v>#N/A</v>
      </c>
    </row>
    <row r="37" x14ac:dyDescent="0.2">
      <c r="A37" s="371" t="str">
        <f>IF(ISBLANK(Regressions!A47), " ", Regressions!A47)</f>
        <v>Madagascar</v>
      </c>
      <c r="B37" s="372">
        <f>IF(ISBLANK(Regressions!B47), " ", Regressions!B47)</f>
        <v>2016</v>
      </c>
      <c r="C37" s="373" t="str">
        <f>IF(ISBLANK(Regressions!C47), " ", Regressions!C47)</f>
        <v>Urban</v>
      </c>
      <c r="D37" s="374">
        <f>IF(ISBLANK(Regressions!D47), " ", Regressions!D47)</f>
        <v>3395470.8831859585</v>
      </c>
      <c r="E37" s="402" t="e">
        <f>IF(ISNUMBER(Regressions!E47),ROUND(Regressions!E47, 1), NA())</f>
        <v>#N/A</v>
      </c>
      <c r="F37" s="307" t="e">
        <f>IF(ISNUMBER(Regressions!F47),ROUND(Regressions!F47, 1), NA())</f>
        <v>#N/A</v>
      </c>
      <c r="G37" s="403" t="e">
        <f>IF(ISNUMBER(Regressions!G47),ROUND(Regressions!G47, 1), NA())</f>
        <v>#N/A</v>
      </c>
      <c r="H37" s="404" t="e">
        <f>IF(ISNUMBER(Regressions!H47),ROUND(Regressions!H47, 1), NA())</f>
        <v>#N/A</v>
      </c>
      <c r="I37" s="405" t="e">
        <f>IF(ISNUMBER(Regressions!I47),ROUND(Regressions!I47, 1), NA())</f>
        <v>#N/A</v>
      </c>
      <c r="J37" s="406" t="e">
        <f>IF(ISNUMBER(Regressions!J47),ROUND(Regressions!J47, 1), NA())</f>
        <v>#N/A</v>
      </c>
      <c r="K37" s="307" t="e">
        <f>IF(ISNUMBER(Regressions!K47),ROUND(Regressions!K47, 1), NA())</f>
        <v>#N/A</v>
      </c>
      <c r="L37" s="407" t="e">
        <f>IF(ISNUMBER(Regressions!L47),ROUND(Regressions!L47, 1), NA())</f>
        <v>#N/A</v>
      </c>
      <c r="M37" s="404" t="e">
        <f>IF(ISNUMBER(Regressions!M47),ROUND(Regressions!M47, 1), NA())</f>
        <v>#N/A</v>
      </c>
      <c r="N37" s="408" t="e">
        <f>IF(ISNUMBER(Regressions!N47),ROUND(Regressions!N47, 1), NA())</f>
        <v>#N/A</v>
      </c>
      <c r="O37" s="402" t="e">
        <f>IF(ISNUMBER(Regressions!O47),ROUND(Regressions!O47, 1), NA())</f>
        <v>#N/A</v>
      </c>
      <c r="P37" s="307" t="e">
        <f>IF(ISNUMBER(Regressions!P47),ROUND(Regressions!P47, 1), NA())</f>
        <v>#N/A</v>
      </c>
      <c r="Q37" s="409" t="e">
        <f>IF(ISNUMBER(Regressions!Q47),ROUND(Regressions!Q47, 1), NA())</f>
        <v>#N/A</v>
      </c>
      <c r="R37" s="404" t="e">
        <f>IF(ISNUMBER(Regressions!R47),ROUND(Regressions!R47, 1), NA())</f>
        <v>#N/A</v>
      </c>
      <c r="S37" s="405" t="e">
        <f>IF(ISNUMBER(Regressions!S47),ROUND(Regressions!S47, 1), NA())</f>
        <v>#N/A</v>
      </c>
    </row>
    <row r="38" x14ac:dyDescent="0.2">
      <c r="A38" s="239" t="str">
        <f>IF(ISBLANK(Regressions!A48), " ", Regressions!A48)</f>
        <v>Madagascar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4498399.05829628</v>
      </c>
      <c r="E38" s="394" t="e">
        <f>IF(ISNUMBER(Regressions!E48),ROUND(Regressions!E48, 1), NA())</f>
        <v>#N/A</v>
      </c>
      <c r="F38" s="306" t="e">
        <f>IF(ISNUMBER(Regressions!F48),ROUND(Regressions!F48, 1), NA())</f>
        <v>#N/A</v>
      </c>
      <c r="G38" s="395" t="e">
        <f>IF(ISNUMBER(Regressions!G48),ROUND(Regressions!G48, 1), NA())</f>
        <v>#N/A</v>
      </c>
      <c r="H38" s="396" t="e">
        <f>IF(ISNUMBER(Regressions!H48),ROUND(Regressions!H48, 1), NA())</f>
        <v>#N/A</v>
      </c>
      <c r="I38" s="397" t="e">
        <f>IF(ISNUMBER(Regressions!I48),ROUND(Regressions!I48, 1), NA())</f>
        <v>#N/A</v>
      </c>
      <c r="J38" s="398" t="e">
        <f>IF(ISNUMBER(Regressions!J48),ROUND(Regressions!J48, 1), NA())</f>
        <v>#N/A</v>
      </c>
      <c r="K38" s="306" t="e">
        <f>IF(ISNUMBER(Regressions!K48),ROUND(Regressions!K48, 1), NA())</f>
        <v>#N/A</v>
      </c>
      <c r="L38" s="399" t="e">
        <f>IF(ISNUMBER(Regressions!L48),ROUND(Regressions!L48, 1), NA())</f>
        <v>#N/A</v>
      </c>
      <c r="M38" s="396" t="e">
        <f>IF(ISNUMBER(Regressions!M48),ROUND(Regressions!M48, 1), NA())</f>
        <v>#N/A</v>
      </c>
      <c r="N38" s="400" t="e">
        <f>IF(ISNUMBER(Regressions!N48),ROUND(Regressions!N48, 1), NA())</f>
        <v>#N/A</v>
      </c>
      <c r="O38" s="394" t="e">
        <f>IF(ISNUMBER(Regressions!O48),ROUND(Regressions!O48, 1), NA())</f>
        <v>#N/A</v>
      </c>
      <c r="P38" s="306" t="e">
        <f>IF(ISNUMBER(Regressions!P48),ROUND(Regressions!P48, 1), NA())</f>
        <v>#N/A</v>
      </c>
      <c r="Q38" s="401" t="e">
        <f>IF(ISNUMBER(Regressions!Q48),ROUND(Regressions!Q48, 1), NA())</f>
        <v>#N/A</v>
      </c>
      <c r="R38" s="396" t="e">
        <f>IF(ISNUMBER(Regressions!R48),ROUND(Regressions!R48, 1), NA())</f>
        <v>#N/A</v>
      </c>
      <c r="S38" s="397" t="e">
        <f>IF(ISNUMBER(Regressions!S48),ROUND(Regressions!S48, 1), NA())</f>
        <v>#N/A</v>
      </c>
    </row>
    <row r="39" x14ac:dyDescent="0.2">
      <c r="A39" s="239" t="str">
        <f>IF(ISBLANK(Regressions!A49), " ", Regressions!A49)</f>
        <v>Madagascar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4623558.9452547459</v>
      </c>
      <c r="E39" s="394" t="e">
        <f>IF(ISNUMBER(Regressions!E49),ROUND(Regressions!E49, 1), NA())</f>
        <v>#N/A</v>
      </c>
      <c r="F39" s="306" t="e">
        <f>IF(ISNUMBER(Regressions!F49),ROUND(Regressions!F49, 1), NA())</f>
        <v>#N/A</v>
      </c>
      <c r="G39" s="395" t="e">
        <f>IF(ISNUMBER(Regressions!G49),ROUND(Regressions!G49, 1), NA())</f>
        <v>#N/A</v>
      </c>
      <c r="H39" s="396" t="e">
        <f>IF(ISNUMBER(Regressions!H49),ROUND(Regressions!H49, 1), NA())</f>
        <v>#N/A</v>
      </c>
      <c r="I39" s="397" t="e">
        <f>IF(ISNUMBER(Regressions!I49),ROUND(Regressions!I49, 1), NA())</f>
        <v>#N/A</v>
      </c>
      <c r="J39" s="398" t="e">
        <f>IF(ISNUMBER(Regressions!J49),ROUND(Regressions!J49, 1), NA())</f>
        <v>#N/A</v>
      </c>
      <c r="K39" s="306" t="e">
        <f>IF(ISNUMBER(Regressions!K49),ROUND(Regressions!K49, 1), NA())</f>
        <v>#N/A</v>
      </c>
      <c r="L39" s="399" t="e">
        <f>IF(ISNUMBER(Regressions!L49),ROUND(Regressions!L49, 1), NA())</f>
        <v>#N/A</v>
      </c>
      <c r="M39" s="396" t="e">
        <f>IF(ISNUMBER(Regressions!M49),ROUND(Regressions!M49, 1), NA())</f>
        <v>#N/A</v>
      </c>
      <c r="N39" s="400" t="e">
        <f>IF(ISNUMBER(Regressions!N49),ROUND(Regressions!N49, 1), NA())</f>
        <v>#N/A</v>
      </c>
      <c r="O39" s="394" t="e">
        <f>IF(ISNUMBER(Regressions!O49),ROUND(Regressions!O49, 1), NA())</f>
        <v>#N/A</v>
      </c>
      <c r="P39" s="306" t="e">
        <f>IF(ISNUMBER(Regressions!P49),ROUND(Regressions!P49, 1), NA())</f>
        <v>#N/A</v>
      </c>
      <c r="Q39" s="401" t="e">
        <f>IF(ISNUMBER(Regressions!Q49),ROUND(Regressions!Q49, 1), NA())</f>
        <v>#N/A</v>
      </c>
      <c r="R39" s="396" t="e">
        <f>IF(ISNUMBER(Regressions!R49),ROUND(Regressions!R49, 1), NA())</f>
        <v>#N/A</v>
      </c>
      <c r="S39" s="397" t="e">
        <f>IF(ISNUMBER(Regressions!S49),ROUND(Regressions!S49, 1), NA())</f>
        <v>#N/A</v>
      </c>
    </row>
    <row r="40" x14ac:dyDescent="0.2">
      <c r="A40" s="239" t="str">
        <f>IF(ISBLANK(Regressions!A50), " ", Regressions!A50)</f>
        <v>Madagascar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4759183.9465887453</v>
      </c>
      <c r="E40" s="394" t="e">
        <f>IF(ISNUMBER(Regressions!E50),ROUND(Regressions!E50, 1), NA())</f>
        <v>#N/A</v>
      </c>
      <c r="F40" s="306" t="e">
        <f>IF(ISNUMBER(Regressions!F50),ROUND(Regressions!F50, 1), NA())</f>
        <v>#N/A</v>
      </c>
      <c r="G40" s="395" t="e">
        <f>IF(ISNUMBER(Regressions!G50),ROUND(Regressions!G50, 1), NA())</f>
        <v>#N/A</v>
      </c>
      <c r="H40" s="396" t="e">
        <f>IF(ISNUMBER(Regressions!H50),ROUND(Regressions!H50, 1), NA())</f>
        <v>#N/A</v>
      </c>
      <c r="I40" s="397" t="e">
        <f>IF(ISNUMBER(Regressions!I50),ROUND(Regressions!I50, 1), NA())</f>
        <v>#N/A</v>
      </c>
      <c r="J40" s="398" t="e">
        <f>IF(ISNUMBER(Regressions!J50),ROUND(Regressions!J50, 1), NA())</f>
        <v>#N/A</v>
      </c>
      <c r="K40" s="306" t="e">
        <f>IF(ISNUMBER(Regressions!K50),ROUND(Regressions!K50, 1), NA())</f>
        <v>#N/A</v>
      </c>
      <c r="L40" s="399" t="e">
        <f>IF(ISNUMBER(Regressions!L50),ROUND(Regressions!L50, 1), NA())</f>
        <v>#N/A</v>
      </c>
      <c r="M40" s="396" t="e">
        <f>IF(ISNUMBER(Regressions!M50),ROUND(Regressions!M50, 1), NA())</f>
        <v>#N/A</v>
      </c>
      <c r="N40" s="400" t="e">
        <f>IF(ISNUMBER(Regressions!N50),ROUND(Regressions!N50, 1), NA())</f>
        <v>#N/A</v>
      </c>
      <c r="O40" s="394" t="e">
        <f>IF(ISNUMBER(Regressions!O50),ROUND(Regressions!O50, 1), NA())</f>
        <v>#N/A</v>
      </c>
      <c r="P40" s="306" t="e">
        <f>IF(ISNUMBER(Regressions!P50),ROUND(Regressions!P50, 1), NA())</f>
        <v>#N/A</v>
      </c>
      <c r="Q40" s="401" t="e">
        <f>IF(ISNUMBER(Regressions!Q50),ROUND(Regressions!Q50, 1), NA())</f>
        <v>#N/A</v>
      </c>
      <c r="R40" s="396" t="e">
        <f>IF(ISNUMBER(Regressions!R50),ROUND(Regressions!R50, 1), NA())</f>
        <v>#N/A</v>
      </c>
      <c r="S40" s="397" t="e">
        <f>IF(ISNUMBER(Regressions!S50),ROUND(Regressions!S50, 1), NA())</f>
        <v>#N/A</v>
      </c>
    </row>
    <row r="41" x14ac:dyDescent="0.2">
      <c r="A41" s="239" t="str">
        <f>IF(ISBLANK(Regressions!A51), " ", Regressions!A51)</f>
        <v>Madagascar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4902411.0140493009</v>
      </c>
      <c r="E41" s="394" t="e">
        <f>IF(ISNUMBER(Regressions!E51),ROUND(Regressions!E51, 1), NA())</f>
        <v>#N/A</v>
      </c>
      <c r="F41" s="306" t="e">
        <f>IF(ISNUMBER(Regressions!F51),ROUND(Regressions!F51, 1), NA())</f>
        <v>#N/A</v>
      </c>
      <c r="G41" s="395" t="e">
        <f>IF(ISNUMBER(Regressions!G51),ROUND(Regressions!G51, 1), NA())</f>
        <v>#N/A</v>
      </c>
      <c r="H41" s="396" t="e">
        <f>IF(ISNUMBER(Regressions!H51),ROUND(Regressions!H51, 1), NA())</f>
        <v>#N/A</v>
      </c>
      <c r="I41" s="397" t="e">
        <f>IF(ISNUMBER(Regressions!I51),ROUND(Regressions!I51, 1), NA())</f>
        <v>#N/A</v>
      </c>
      <c r="J41" s="398" t="e">
        <f>IF(ISNUMBER(Regressions!J51),ROUND(Regressions!J51, 1), NA())</f>
        <v>#N/A</v>
      </c>
      <c r="K41" s="306" t="e">
        <f>IF(ISNUMBER(Regressions!K51),ROUND(Regressions!K51, 1), NA())</f>
        <v>#N/A</v>
      </c>
      <c r="L41" s="399" t="e">
        <f>IF(ISNUMBER(Regressions!L51),ROUND(Regressions!L51, 1), NA())</f>
        <v>#N/A</v>
      </c>
      <c r="M41" s="396" t="e">
        <f>IF(ISNUMBER(Regressions!M51),ROUND(Regressions!M51, 1), NA())</f>
        <v>#N/A</v>
      </c>
      <c r="N41" s="400" t="e">
        <f>IF(ISNUMBER(Regressions!N51),ROUND(Regressions!N51, 1), NA())</f>
        <v>#N/A</v>
      </c>
      <c r="O41" s="394" t="e">
        <f>IF(ISNUMBER(Regressions!O51),ROUND(Regressions!O51, 1), NA())</f>
        <v>#N/A</v>
      </c>
      <c r="P41" s="306" t="e">
        <f>IF(ISNUMBER(Regressions!P51),ROUND(Regressions!P51, 1), NA())</f>
        <v>#N/A</v>
      </c>
      <c r="Q41" s="401" t="e">
        <f>IF(ISNUMBER(Regressions!Q51),ROUND(Regressions!Q51, 1), NA())</f>
        <v>#N/A</v>
      </c>
      <c r="R41" s="396" t="e">
        <f>IF(ISNUMBER(Regressions!R51),ROUND(Regressions!R51, 1), NA())</f>
        <v>#N/A</v>
      </c>
      <c r="S41" s="397" t="e">
        <f>IF(ISNUMBER(Regressions!S51),ROUND(Regressions!S51, 1), NA())</f>
        <v>#N/A</v>
      </c>
    </row>
    <row r="42" x14ac:dyDescent="0.2">
      <c r="A42" s="239" t="str">
        <f>IF(ISBLANK(Regressions!A52), " ", Regressions!A52)</f>
        <v>Madagascar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5048293.0371496584</v>
      </c>
      <c r="E42" s="394" t="e">
        <f>IF(ISNUMBER(Regressions!E52),ROUND(Regressions!E52, 1), NA())</f>
        <v>#N/A</v>
      </c>
      <c r="F42" s="306" t="e">
        <f>IF(ISNUMBER(Regressions!F52),ROUND(Regressions!F52, 1), NA())</f>
        <v>#N/A</v>
      </c>
      <c r="G42" s="395" t="e">
        <f>IF(ISNUMBER(Regressions!G52),ROUND(Regressions!G52, 1), NA())</f>
        <v>#N/A</v>
      </c>
      <c r="H42" s="396" t="e">
        <f>IF(ISNUMBER(Regressions!H52),ROUND(Regressions!H52, 1), NA())</f>
        <v>#N/A</v>
      </c>
      <c r="I42" s="397" t="e">
        <f>IF(ISNUMBER(Regressions!I52),ROUND(Regressions!I52, 1), NA())</f>
        <v>#N/A</v>
      </c>
      <c r="J42" s="398" t="e">
        <f>IF(ISNUMBER(Regressions!J52),ROUND(Regressions!J52, 1), NA())</f>
        <v>#N/A</v>
      </c>
      <c r="K42" s="306" t="e">
        <f>IF(ISNUMBER(Regressions!K52),ROUND(Regressions!K52, 1), NA())</f>
        <v>#N/A</v>
      </c>
      <c r="L42" s="399" t="e">
        <f>IF(ISNUMBER(Regressions!L52),ROUND(Regressions!L52, 1), NA())</f>
        <v>#N/A</v>
      </c>
      <c r="M42" s="396" t="e">
        <f>IF(ISNUMBER(Regressions!M52),ROUND(Regressions!M52, 1), NA())</f>
        <v>#N/A</v>
      </c>
      <c r="N42" s="400" t="e">
        <f>IF(ISNUMBER(Regressions!N52),ROUND(Regressions!N52, 1), NA())</f>
        <v>#N/A</v>
      </c>
      <c r="O42" s="394" t="e">
        <f>IF(ISNUMBER(Regressions!O52),ROUND(Regressions!O52, 1), NA())</f>
        <v>#N/A</v>
      </c>
      <c r="P42" s="306" t="e">
        <f>IF(ISNUMBER(Regressions!P52),ROUND(Regressions!P52, 1), NA())</f>
        <v>#N/A</v>
      </c>
      <c r="Q42" s="401" t="e">
        <f>IF(ISNUMBER(Regressions!Q52),ROUND(Regressions!Q52, 1), NA())</f>
        <v>#N/A</v>
      </c>
      <c r="R42" s="396" t="e">
        <f>IF(ISNUMBER(Regressions!R52),ROUND(Regressions!R52, 1), NA())</f>
        <v>#N/A</v>
      </c>
      <c r="S42" s="397" t="e">
        <f>IF(ISNUMBER(Regressions!S52),ROUND(Regressions!S52, 1), NA())</f>
        <v>#N/A</v>
      </c>
    </row>
    <row r="43" x14ac:dyDescent="0.2">
      <c r="A43" s="239" t="str">
        <f>IF(ISBLANK(Regressions!A53), " ", Regressions!A53)</f>
        <v>Madagascar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5163388.002307415</v>
      </c>
      <c r="E43" s="394" t="e">
        <f>IF(ISNUMBER(Regressions!E53),ROUND(Regressions!E53, 1), NA())</f>
        <v>#N/A</v>
      </c>
      <c r="F43" s="306" t="e">
        <f>IF(ISNUMBER(Regressions!F53),ROUND(Regressions!F53, 1), NA())</f>
        <v>#N/A</v>
      </c>
      <c r="G43" s="395" t="e">
        <f>IF(ISNUMBER(Regressions!G53),ROUND(Regressions!G53, 1), NA())</f>
        <v>#N/A</v>
      </c>
      <c r="H43" s="396" t="e">
        <f>IF(ISNUMBER(Regressions!H53),ROUND(Regressions!H53, 1), NA())</f>
        <v>#N/A</v>
      </c>
      <c r="I43" s="397" t="e">
        <f>IF(ISNUMBER(Regressions!I53),ROUND(Regressions!I53, 1), NA())</f>
        <v>#N/A</v>
      </c>
      <c r="J43" s="398" t="e">
        <f>IF(ISNUMBER(Regressions!J53),ROUND(Regressions!J53, 1), NA())</f>
        <v>#N/A</v>
      </c>
      <c r="K43" s="306" t="e">
        <f>IF(ISNUMBER(Regressions!K53),ROUND(Regressions!K53, 1), NA())</f>
        <v>#N/A</v>
      </c>
      <c r="L43" s="399" t="e">
        <f>IF(ISNUMBER(Regressions!L53),ROUND(Regressions!L53, 1), NA())</f>
        <v>#N/A</v>
      </c>
      <c r="M43" s="396" t="e">
        <f>IF(ISNUMBER(Regressions!M53),ROUND(Regressions!M53, 1), NA())</f>
        <v>#N/A</v>
      </c>
      <c r="N43" s="400" t="e">
        <f>IF(ISNUMBER(Regressions!N53),ROUND(Regressions!N53, 1), NA())</f>
        <v>#N/A</v>
      </c>
      <c r="O43" s="394" t="e">
        <f>IF(ISNUMBER(Regressions!O53),ROUND(Regressions!O53, 1), NA())</f>
        <v>#N/A</v>
      </c>
      <c r="P43" s="306" t="e">
        <f>IF(ISNUMBER(Regressions!P53),ROUND(Regressions!P53, 1), NA())</f>
        <v>#N/A</v>
      </c>
      <c r="Q43" s="401" t="e">
        <f>IF(ISNUMBER(Regressions!Q53),ROUND(Regressions!Q53, 1), NA())</f>
        <v>#N/A</v>
      </c>
      <c r="R43" s="396" t="e">
        <f>IF(ISNUMBER(Regressions!R53),ROUND(Regressions!R53, 1), NA())</f>
        <v>#N/A</v>
      </c>
      <c r="S43" s="397" t="e">
        <f>IF(ISNUMBER(Regressions!S53),ROUND(Regressions!S53, 1), NA())</f>
        <v>#N/A</v>
      </c>
    </row>
    <row r="44" x14ac:dyDescent="0.2">
      <c r="A44" s="239" t="str">
        <f>IF(ISBLANK(Regressions!A54), " ", Regressions!A54)</f>
        <v>Madagascar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5274647.9518135069</v>
      </c>
      <c r="E44" s="394" t="e">
        <f>IF(ISNUMBER(Regressions!E54),ROUND(Regressions!E54, 1), NA())</f>
        <v>#N/A</v>
      </c>
      <c r="F44" s="306" t="e">
        <f>IF(ISNUMBER(Regressions!F54),ROUND(Regressions!F54, 1), NA())</f>
        <v>#N/A</v>
      </c>
      <c r="G44" s="395" t="e">
        <f>IF(ISNUMBER(Regressions!G54),ROUND(Regressions!G54, 1), NA())</f>
        <v>#N/A</v>
      </c>
      <c r="H44" s="396" t="e">
        <f>IF(ISNUMBER(Regressions!H54),ROUND(Regressions!H54, 1), NA())</f>
        <v>#N/A</v>
      </c>
      <c r="I44" s="397" t="e">
        <f>IF(ISNUMBER(Regressions!I54),ROUND(Regressions!I54, 1), NA())</f>
        <v>#N/A</v>
      </c>
      <c r="J44" s="398" t="e">
        <f>IF(ISNUMBER(Regressions!J54),ROUND(Regressions!J54, 1), NA())</f>
        <v>#N/A</v>
      </c>
      <c r="K44" s="306" t="e">
        <f>IF(ISNUMBER(Regressions!K54),ROUND(Regressions!K54, 1), NA())</f>
        <v>#N/A</v>
      </c>
      <c r="L44" s="399" t="e">
        <f>IF(ISNUMBER(Regressions!L54),ROUND(Regressions!L54, 1), NA())</f>
        <v>#N/A</v>
      </c>
      <c r="M44" s="396" t="e">
        <f>IF(ISNUMBER(Regressions!M54),ROUND(Regressions!M54, 1), NA())</f>
        <v>#N/A</v>
      </c>
      <c r="N44" s="400" t="e">
        <f>IF(ISNUMBER(Regressions!N54),ROUND(Regressions!N54, 1), NA())</f>
        <v>#N/A</v>
      </c>
      <c r="O44" s="394" t="e">
        <f>IF(ISNUMBER(Regressions!O54),ROUND(Regressions!O54, 1), NA())</f>
        <v>#N/A</v>
      </c>
      <c r="P44" s="306" t="e">
        <f>IF(ISNUMBER(Regressions!P54),ROUND(Regressions!P54, 1), NA())</f>
        <v>#N/A</v>
      </c>
      <c r="Q44" s="401" t="e">
        <f>IF(ISNUMBER(Regressions!Q54),ROUND(Regressions!Q54, 1), NA())</f>
        <v>#N/A</v>
      </c>
      <c r="R44" s="396" t="e">
        <f>IF(ISNUMBER(Regressions!R54),ROUND(Regressions!R54, 1), NA())</f>
        <v>#N/A</v>
      </c>
      <c r="S44" s="397" t="e">
        <f>IF(ISNUMBER(Regressions!S54),ROUND(Regressions!S54, 1), NA())</f>
        <v>#N/A</v>
      </c>
    </row>
    <row r="45" x14ac:dyDescent="0.2">
      <c r="A45" s="239" t="str">
        <f>IF(ISBLANK(Regressions!A55), " ", Regressions!A55)</f>
        <v>Madagascar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5386322.0411450956</v>
      </c>
      <c r="E45" s="394" t="e">
        <f>IF(ISNUMBER(Regressions!E55),ROUND(Regressions!E55, 1), NA())</f>
        <v>#N/A</v>
      </c>
      <c r="F45" s="306" t="e">
        <f>IF(ISNUMBER(Regressions!F55),ROUND(Regressions!F55, 1), NA())</f>
        <v>#N/A</v>
      </c>
      <c r="G45" s="395" t="e">
        <f>IF(ISNUMBER(Regressions!G55),ROUND(Regressions!G55, 1), NA())</f>
        <v>#N/A</v>
      </c>
      <c r="H45" s="396" t="e">
        <f>IF(ISNUMBER(Regressions!H55),ROUND(Regressions!H55, 1), NA())</f>
        <v>#N/A</v>
      </c>
      <c r="I45" s="397" t="e">
        <f>IF(ISNUMBER(Regressions!I55),ROUND(Regressions!I55, 1), NA())</f>
        <v>#N/A</v>
      </c>
      <c r="J45" s="398" t="e">
        <f>IF(ISNUMBER(Regressions!J55),ROUND(Regressions!J55, 1), NA())</f>
        <v>#N/A</v>
      </c>
      <c r="K45" s="306" t="e">
        <f>IF(ISNUMBER(Regressions!K55),ROUND(Regressions!K55, 1), NA())</f>
        <v>#N/A</v>
      </c>
      <c r="L45" s="399" t="e">
        <f>IF(ISNUMBER(Regressions!L55),ROUND(Regressions!L55, 1), NA())</f>
        <v>#N/A</v>
      </c>
      <c r="M45" s="396" t="e">
        <f>IF(ISNUMBER(Regressions!M55),ROUND(Regressions!M55, 1), NA())</f>
        <v>#N/A</v>
      </c>
      <c r="N45" s="400" t="e">
        <f>IF(ISNUMBER(Regressions!N55),ROUND(Regressions!N55, 1), NA())</f>
        <v>#N/A</v>
      </c>
      <c r="O45" s="394" t="e">
        <f>IF(ISNUMBER(Regressions!O55),ROUND(Regressions!O55, 1), NA())</f>
        <v>#N/A</v>
      </c>
      <c r="P45" s="306" t="e">
        <f>IF(ISNUMBER(Regressions!P55),ROUND(Regressions!P55, 1), NA())</f>
        <v>#N/A</v>
      </c>
      <c r="Q45" s="401" t="e">
        <f>IF(ISNUMBER(Regressions!Q55),ROUND(Regressions!Q55, 1), NA())</f>
        <v>#N/A</v>
      </c>
      <c r="R45" s="396" t="e">
        <f>IF(ISNUMBER(Regressions!R55),ROUND(Regressions!R55, 1), NA())</f>
        <v>#N/A</v>
      </c>
      <c r="S45" s="397" t="e">
        <f>IF(ISNUMBER(Regressions!S55),ROUND(Regressions!S55, 1), NA())</f>
        <v>#N/A</v>
      </c>
    </row>
    <row r="46" x14ac:dyDescent="0.2">
      <c r="A46" s="239" t="str">
        <f>IF(ISBLANK(Regressions!A56), " ", Regressions!A56)</f>
        <v>Madagascar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5487808.064733048</v>
      </c>
      <c r="E46" s="394" t="e">
        <f>IF(ISNUMBER(Regressions!E56),ROUND(Regressions!E56, 1), NA())</f>
        <v>#N/A</v>
      </c>
      <c r="F46" s="306" t="e">
        <f>IF(ISNUMBER(Regressions!F56),ROUND(Regressions!F56, 1), NA())</f>
        <v>#N/A</v>
      </c>
      <c r="G46" s="395" t="e">
        <f>IF(ISNUMBER(Regressions!G56),ROUND(Regressions!G56, 1), NA())</f>
        <v>#N/A</v>
      </c>
      <c r="H46" s="396" t="e">
        <f>IF(ISNUMBER(Regressions!H56),ROUND(Regressions!H56, 1), NA())</f>
        <v>#N/A</v>
      </c>
      <c r="I46" s="397" t="e">
        <f>IF(ISNUMBER(Regressions!I56),ROUND(Regressions!I56, 1), NA())</f>
        <v>#N/A</v>
      </c>
      <c r="J46" s="398" t="e">
        <f>IF(ISNUMBER(Regressions!J56),ROUND(Regressions!J56, 1), NA())</f>
        <v>#N/A</v>
      </c>
      <c r="K46" s="306" t="e">
        <f>IF(ISNUMBER(Regressions!K56),ROUND(Regressions!K56, 1), NA())</f>
        <v>#N/A</v>
      </c>
      <c r="L46" s="399" t="e">
        <f>IF(ISNUMBER(Regressions!L56),ROUND(Regressions!L56, 1), NA())</f>
        <v>#N/A</v>
      </c>
      <c r="M46" s="396" t="e">
        <f>IF(ISNUMBER(Regressions!M56),ROUND(Regressions!M56, 1), NA())</f>
        <v>#N/A</v>
      </c>
      <c r="N46" s="400" t="e">
        <f>IF(ISNUMBER(Regressions!N56),ROUND(Regressions!N56, 1), NA())</f>
        <v>#N/A</v>
      </c>
      <c r="O46" s="394" t="e">
        <f>IF(ISNUMBER(Regressions!O56),ROUND(Regressions!O56, 1), NA())</f>
        <v>#N/A</v>
      </c>
      <c r="P46" s="306" t="e">
        <f>IF(ISNUMBER(Regressions!P56),ROUND(Regressions!P56, 1), NA())</f>
        <v>#N/A</v>
      </c>
      <c r="Q46" s="401" t="e">
        <f>IF(ISNUMBER(Regressions!Q56),ROUND(Regressions!Q56, 1), NA())</f>
        <v>#N/A</v>
      </c>
      <c r="R46" s="396" t="e">
        <f>IF(ISNUMBER(Regressions!R56),ROUND(Regressions!R56, 1), NA())</f>
        <v>#N/A</v>
      </c>
      <c r="S46" s="397" t="e">
        <f>IF(ISNUMBER(Regressions!S56),ROUND(Regressions!S56, 1), NA())</f>
        <v>#N/A</v>
      </c>
    </row>
    <row r="47" x14ac:dyDescent="0.2">
      <c r="A47" s="239" t="str">
        <f>IF(ISBLANK(Regressions!A57), " ", Regressions!A57)</f>
        <v>Madagascar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5580620.9924245831</v>
      </c>
      <c r="E47" s="394" t="e">
        <f>IF(ISNUMBER(Regressions!E57),ROUND(Regressions!E57, 1), NA())</f>
        <v>#N/A</v>
      </c>
      <c r="F47" s="306" t="e">
        <f>IF(ISNUMBER(Regressions!F57),ROUND(Regressions!F57, 1), NA())</f>
        <v>#N/A</v>
      </c>
      <c r="G47" s="395" t="e">
        <f>IF(ISNUMBER(Regressions!G57),ROUND(Regressions!G57, 1), NA())</f>
        <v>#N/A</v>
      </c>
      <c r="H47" s="396" t="e">
        <f>IF(ISNUMBER(Regressions!H57),ROUND(Regressions!H57, 1), NA())</f>
        <v>#N/A</v>
      </c>
      <c r="I47" s="397" t="e">
        <f>IF(ISNUMBER(Regressions!I57),ROUND(Regressions!I57, 1), NA())</f>
        <v>#N/A</v>
      </c>
      <c r="J47" s="398" t="e">
        <f>IF(ISNUMBER(Regressions!J57),ROUND(Regressions!J57, 1), NA())</f>
        <v>#N/A</v>
      </c>
      <c r="K47" s="306" t="e">
        <f>IF(ISNUMBER(Regressions!K57),ROUND(Regressions!K57, 1), NA())</f>
        <v>#N/A</v>
      </c>
      <c r="L47" s="399" t="e">
        <f>IF(ISNUMBER(Regressions!L57),ROUND(Regressions!L57, 1), NA())</f>
        <v>#N/A</v>
      </c>
      <c r="M47" s="396" t="e">
        <f>IF(ISNUMBER(Regressions!M57),ROUND(Regressions!M57, 1), NA())</f>
        <v>#N/A</v>
      </c>
      <c r="N47" s="400" t="e">
        <f>IF(ISNUMBER(Regressions!N57),ROUND(Regressions!N57, 1), NA())</f>
        <v>#N/A</v>
      </c>
      <c r="O47" s="394" t="e">
        <f>IF(ISNUMBER(Regressions!O57),ROUND(Regressions!O57, 1), NA())</f>
        <v>#N/A</v>
      </c>
      <c r="P47" s="306" t="e">
        <f>IF(ISNUMBER(Regressions!P57),ROUND(Regressions!P57, 1), NA())</f>
        <v>#N/A</v>
      </c>
      <c r="Q47" s="401" t="e">
        <f>IF(ISNUMBER(Regressions!Q57),ROUND(Regressions!Q57, 1), NA())</f>
        <v>#N/A</v>
      </c>
      <c r="R47" s="396" t="e">
        <f>IF(ISNUMBER(Regressions!R57),ROUND(Regressions!R57, 1), NA())</f>
        <v>#N/A</v>
      </c>
      <c r="S47" s="397" t="e">
        <f>IF(ISNUMBER(Regressions!S57),ROUND(Regressions!S57, 1), NA())</f>
        <v>#N/A</v>
      </c>
    </row>
    <row r="48" x14ac:dyDescent="0.2">
      <c r="A48" s="239" t="str">
        <f>IF(ISBLANK(Regressions!A58), " ", Regressions!A58)</f>
        <v>Madagascar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5670855.0754693989</v>
      </c>
      <c r="E48" s="394" t="e">
        <f>IF(ISNUMBER(Regressions!E58),ROUND(Regressions!E58, 1), NA())</f>
        <v>#N/A</v>
      </c>
      <c r="F48" s="306" t="e">
        <f>IF(ISNUMBER(Regressions!F58),ROUND(Regressions!F58, 1), NA())</f>
        <v>#N/A</v>
      </c>
      <c r="G48" s="395" t="e">
        <f>IF(ISNUMBER(Regressions!G58),ROUND(Regressions!G58, 1), NA())</f>
        <v>#N/A</v>
      </c>
      <c r="H48" s="396" t="e">
        <f>IF(ISNUMBER(Regressions!H58),ROUND(Regressions!H58, 1), NA())</f>
        <v>#N/A</v>
      </c>
      <c r="I48" s="397" t="e">
        <f>IF(ISNUMBER(Regressions!I58),ROUND(Regressions!I58, 1), NA())</f>
        <v>#N/A</v>
      </c>
      <c r="J48" s="398" t="e">
        <f>IF(ISNUMBER(Regressions!J58),ROUND(Regressions!J58, 1), NA())</f>
        <v>#N/A</v>
      </c>
      <c r="K48" s="306" t="e">
        <f>IF(ISNUMBER(Regressions!K58),ROUND(Regressions!K58, 1), NA())</f>
        <v>#N/A</v>
      </c>
      <c r="L48" s="399" t="e">
        <f>IF(ISNUMBER(Regressions!L58),ROUND(Regressions!L58, 1), NA())</f>
        <v>#N/A</v>
      </c>
      <c r="M48" s="396" t="e">
        <f>IF(ISNUMBER(Regressions!M58),ROUND(Regressions!M58, 1), NA())</f>
        <v>#N/A</v>
      </c>
      <c r="N48" s="400" t="e">
        <f>IF(ISNUMBER(Regressions!N58),ROUND(Regressions!N58, 1), NA())</f>
        <v>#N/A</v>
      </c>
      <c r="O48" s="394" t="e">
        <f>IF(ISNUMBER(Regressions!O58),ROUND(Regressions!O58, 1), NA())</f>
        <v>#N/A</v>
      </c>
      <c r="P48" s="306" t="e">
        <f>IF(ISNUMBER(Regressions!P58),ROUND(Regressions!P58, 1), NA())</f>
        <v>#N/A</v>
      </c>
      <c r="Q48" s="401" t="e">
        <f>IF(ISNUMBER(Regressions!Q58),ROUND(Regressions!Q58, 1), NA())</f>
        <v>#N/A</v>
      </c>
      <c r="R48" s="396" t="e">
        <f>IF(ISNUMBER(Regressions!R58),ROUND(Regressions!R58, 1), NA())</f>
        <v>#N/A</v>
      </c>
      <c r="S48" s="397" t="e">
        <f>IF(ISNUMBER(Regressions!S58),ROUND(Regressions!S58, 1), NA())</f>
        <v>#N/A</v>
      </c>
    </row>
    <row r="49" x14ac:dyDescent="0.2">
      <c r="A49" s="239" t="str">
        <f>IF(ISBLANK(Regressions!A59), " ", Regressions!A59)</f>
        <v>Madagascar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5754659.8787065502</v>
      </c>
      <c r="E49" s="394" t="e">
        <f>IF(ISNUMBER(Regressions!E59),ROUND(Regressions!E59, 1), NA())</f>
        <v>#N/A</v>
      </c>
      <c r="F49" s="306" t="e">
        <f>IF(ISNUMBER(Regressions!F59),ROUND(Regressions!F59, 1), NA())</f>
        <v>#N/A</v>
      </c>
      <c r="G49" s="395" t="e">
        <f>IF(ISNUMBER(Regressions!G59),ROUND(Regressions!G59, 1), NA())</f>
        <v>#N/A</v>
      </c>
      <c r="H49" s="396" t="e">
        <f>IF(ISNUMBER(Regressions!H59),ROUND(Regressions!H59, 1), NA())</f>
        <v>#N/A</v>
      </c>
      <c r="I49" s="397" t="e">
        <f>IF(ISNUMBER(Regressions!I59),ROUND(Regressions!I59, 1), NA())</f>
        <v>#N/A</v>
      </c>
      <c r="J49" s="398" t="e">
        <f>IF(ISNUMBER(Regressions!J59),ROUND(Regressions!J59, 1), NA())</f>
        <v>#N/A</v>
      </c>
      <c r="K49" s="306" t="e">
        <f>IF(ISNUMBER(Regressions!K59),ROUND(Regressions!K59, 1), NA())</f>
        <v>#N/A</v>
      </c>
      <c r="L49" s="399" t="e">
        <f>IF(ISNUMBER(Regressions!L59),ROUND(Regressions!L59, 1), NA())</f>
        <v>#N/A</v>
      </c>
      <c r="M49" s="396" t="e">
        <f>IF(ISNUMBER(Regressions!M59),ROUND(Regressions!M59, 1), NA())</f>
        <v>#N/A</v>
      </c>
      <c r="N49" s="400" t="e">
        <f>IF(ISNUMBER(Regressions!N59),ROUND(Regressions!N59, 1), NA())</f>
        <v>#N/A</v>
      </c>
      <c r="O49" s="394" t="e">
        <f>IF(ISNUMBER(Regressions!O59),ROUND(Regressions!O59, 1), NA())</f>
        <v>#N/A</v>
      </c>
      <c r="P49" s="306" t="e">
        <f>IF(ISNUMBER(Regressions!P59),ROUND(Regressions!P59, 1), NA())</f>
        <v>#N/A</v>
      </c>
      <c r="Q49" s="401" t="e">
        <f>IF(ISNUMBER(Regressions!Q59),ROUND(Regressions!Q59, 1), NA())</f>
        <v>#N/A</v>
      </c>
      <c r="R49" s="396" t="e">
        <f>IF(ISNUMBER(Regressions!R59),ROUND(Regressions!R59, 1), NA())</f>
        <v>#N/A</v>
      </c>
      <c r="S49" s="397" t="e">
        <f>IF(ISNUMBER(Regressions!S59),ROUND(Regressions!S59, 1), NA())</f>
        <v>#N/A</v>
      </c>
    </row>
    <row r="50" x14ac:dyDescent="0.2">
      <c r="A50" s="239" t="str">
        <f>IF(ISBLANK(Regressions!A60), " ", Regressions!A60)</f>
        <v>Madagascar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5837033.9780128095</v>
      </c>
      <c r="E50" s="394" t="e">
        <f>IF(ISNUMBER(Regressions!E60),ROUND(Regressions!E60, 1), NA())</f>
        <v>#N/A</v>
      </c>
      <c r="F50" s="306" t="e">
        <f>IF(ISNUMBER(Regressions!F60),ROUND(Regressions!F60, 1), NA())</f>
        <v>#N/A</v>
      </c>
      <c r="G50" s="395" t="e">
        <f>IF(ISNUMBER(Regressions!G60),ROUND(Regressions!G60, 1), NA())</f>
        <v>#N/A</v>
      </c>
      <c r="H50" s="396" t="e">
        <f>IF(ISNUMBER(Regressions!H60),ROUND(Regressions!H60, 1), NA())</f>
        <v>#N/A</v>
      </c>
      <c r="I50" s="397" t="e">
        <f>IF(ISNUMBER(Regressions!I60),ROUND(Regressions!I60, 1), NA())</f>
        <v>#N/A</v>
      </c>
      <c r="J50" s="398" t="e">
        <f>IF(ISNUMBER(Regressions!J60),ROUND(Regressions!J60, 1), NA())</f>
        <v>#N/A</v>
      </c>
      <c r="K50" s="306" t="e">
        <f>IF(ISNUMBER(Regressions!K60),ROUND(Regressions!K60, 1), NA())</f>
        <v>#N/A</v>
      </c>
      <c r="L50" s="399" t="e">
        <f>IF(ISNUMBER(Regressions!L60),ROUND(Regressions!L60, 1), NA())</f>
        <v>#N/A</v>
      </c>
      <c r="M50" s="396" t="e">
        <f>IF(ISNUMBER(Regressions!M60),ROUND(Regressions!M60, 1), NA())</f>
        <v>#N/A</v>
      </c>
      <c r="N50" s="400" t="e">
        <f>IF(ISNUMBER(Regressions!N60),ROUND(Regressions!N60, 1), NA())</f>
        <v>#N/A</v>
      </c>
      <c r="O50" s="394" t="e">
        <f>IF(ISNUMBER(Regressions!O60),ROUND(Regressions!O60, 1), NA())</f>
        <v>#N/A</v>
      </c>
      <c r="P50" s="306" t="e">
        <f>IF(ISNUMBER(Regressions!P60),ROUND(Regressions!P60, 1), NA())</f>
        <v>#N/A</v>
      </c>
      <c r="Q50" s="401" t="e">
        <f>IF(ISNUMBER(Regressions!Q60),ROUND(Regressions!Q60, 1), NA())</f>
        <v>#N/A</v>
      </c>
      <c r="R50" s="396" t="e">
        <f>IF(ISNUMBER(Regressions!R60),ROUND(Regressions!R60, 1), NA())</f>
        <v>#N/A</v>
      </c>
      <c r="S50" s="397" t="e">
        <f>IF(ISNUMBER(Regressions!S60),ROUND(Regressions!S60, 1), NA())</f>
        <v>#N/A</v>
      </c>
    </row>
    <row r="51" x14ac:dyDescent="0.2">
      <c r="A51" s="239" t="str">
        <f>IF(ISBLANK(Regressions!A61), " ", Regressions!A61)</f>
        <v>Madagascar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5915270.8978322605</v>
      </c>
      <c r="E51" s="394" t="e">
        <f>IF(ISNUMBER(Regressions!E61),ROUND(Regressions!E61, 1), NA())</f>
        <v>#N/A</v>
      </c>
      <c r="F51" s="306" t="e">
        <f>IF(ISNUMBER(Regressions!F61),ROUND(Regressions!F61, 1), NA())</f>
        <v>#N/A</v>
      </c>
      <c r="G51" s="395" t="e">
        <f>IF(ISNUMBER(Regressions!G61),ROUND(Regressions!G61, 1), NA())</f>
        <v>#N/A</v>
      </c>
      <c r="H51" s="396" t="e">
        <f>IF(ISNUMBER(Regressions!H61),ROUND(Regressions!H61, 1), NA())</f>
        <v>#N/A</v>
      </c>
      <c r="I51" s="397" t="e">
        <f>IF(ISNUMBER(Regressions!I61),ROUND(Regressions!I61, 1), NA())</f>
        <v>#N/A</v>
      </c>
      <c r="J51" s="398" t="e">
        <f>IF(ISNUMBER(Regressions!J61),ROUND(Regressions!J61, 1), NA())</f>
        <v>#N/A</v>
      </c>
      <c r="K51" s="306" t="e">
        <f>IF(ISNUMBER(Regressions!K61),ROUND(Regressions!K61, 1), NA())</f>
        <v>#N/A</v>
      </c>
      <c r="L51" s="399" t="e">
        <f>IF(ISNUMBER(Regressions!L61),ROUND(Regressions!L61, 1), NA())</f>
        <v>#N/A</v>
      </c>
      <c r="M51" s="396" t="e">
        <f>IF(ISNUMBER(Regressions!M61),ROUND(Regressions!M61, 1), NA())</f>
        <v>#N/A</v>
      </c>
      <c r="N51" s="400" t="e">
        <f>IF(ISNUMBER(Regressions!N61),ROUND(Regressions!N61, 1), NA())</f>
        <v>#N/A</v>
      </c>
      <c r="O51" s="394" t="e">
        <f>IF(ISNUMBER(Regressions!O61),ROUND(Regressions!O61, 1), NA())</f>
        <v>#N/A</v>
      </c>
      <c r="P51" s="306" t="e">
        <f>IF(ISNUMBER(Regressions!P61),ROUND(Regressions!P61, 1), NA())</f>
        <v>#N/A</v>
      </c>
      <c r="Q51" s="401" t="e">
        <f>IF(ISNUMBER(Regressions!Q61),ROUND(Regressions!Q61, 1), NA())</f>
        <v>#N/A</v>
      </c>
      <c r="R51" s="396" t="e">
        <f>IF(ISNUMBER(Regressions!R61),ROUND(Regressions!R61, 1), NA())</f>
        <v>#N/A</v>
      </c>
      <c r="S51" s="397" t="e">
        <f>IF(ISNUMBER(Regressions!S61),ROUND(Regressions!S61, 1), NA())</f>
        <v>#N/A</v>
      </c>
    </row>
    <row r="52" x14ac:dyDescent="0.2">
      <c r="A52" s="239" t="str">
        <f>IF(ISBLANK(Regressions!A62), " ", Regressions!A62)</f>
        <v>Madagascar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5987679.9050913621</v>
      </c>
      <c r="E52" s="394" t="e">
        <f>IF(ISNUMBER(Regressions!E62),ROUND(Regressions!E62, 1), NA())</f>
        <v>#N/A</v>
      </c>
      <c r="F52" s="306" t="e">
        <f>IF(ISNUMBER(Regressions!F62),ROUND(Regressions!F62, 1), NA())</f>
        <v>#N/A</v>
      </c>
      <c r="G52" s="395" t="e">
        <f>IF(ISNUMBER(Regressions!G62),ROUND(Regressions!G62, 1), NA())</f>
        <v>#N/A</v>
      </c>
      <c r="H52" s="396" t="e">
        <f>IF(ISNUMBER(Regressions!H62),ROUND(Regressions!H62, 1), NA())</f>
        <v>#N/A</v>
      </c>
      <c r="I52" s="397" t="e">
        <f>IF(ISNUMBER(Regressions!I62),ROUND(Regressions!I62, 1), NA())</f>
        <v>#N/A</v>
      </c>
      <c r="J52" s="398" t="e">
        <f>IF(ISNUMBER(Regressions!J62),ROUND(Regressions!J62, 1), NA())</f>
        <v>#N/A</v>
      </c>
      <c r="K52" s="306" t="e">
        <f>IF(ISNUMBER(Regressions!K62),ROUND(Regressions!K62, 1), NA())</f>
        <v>#N/A</v>
      </c>
      <c r="L52" s="399" t="e">
        <f>IF(ISNUMBER(Regressions!L62),ROUND(Regressions!L62, 1), NA())</f>
        <v>#N/A</v>
      </c>
      <c r="M52" s="396" t="e">
        <f>IF(ISNUMBER(Regressions!M62),ROUND(Regressions!M62, 1), NA())</f>
        <v>#N/A</v>
      </c>
      <c r="N52" s="400" t="e">
        <f>IF(ISNUMBER(Regressions!N62),ROUND(Regressions!N62, 1), NA())</f>
        <v>#N/A</v>
      </c>
      <c r="O52" s="394" t="e">
        <f>IF(ISNUMBER(Regressions!O62),ROUND(Regressions!O62, 1), NA())</f>
        <v>#N/A</v>
      </c>
      <c r="P52" s="306" t="e">
        <f>IF(ISNUMBER(Regressions!P62),ROUND(Regressions!P62, 1), NA())</f>
        <v>#N/A</v>
      </c>
      <c r="Q52" s="401" t="e">
        <f>IF(ISNUMBER(Regressions!Q62),ROUND(Regressions!Q62, 1), NA())</f>
        <v>#N/A</v>
      </c>
      <c r="R52" s="396" t="e">
        <f>IF(ISNUMBER(Regressions!R62),ROUND(Regressions!R62, 1), NA())</f>
        <v>#N/A</v>
      </c>
      <c r="S52" s="397" t="e">
        <f>IF(ISNUMBER(Regressions!S62),ROUND(Regressions!S62, 1), NA())</f>
        <v>#N/A</v>
      </c>
    </row>
    <row r="53" x14ac:dyDescent="0.2">
      <c r="A53" s="239" t="str">
        <f>IF(ISBLANK(Regressions!A63), " ", Regressions!A63)</f>
        <v>Madagascar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6049461.9112660214</v>
      </c>
      <c r="E53" s="394" t="e">
        <f>IF(ISNUMBER(Regressions!E63),ROUND(Regressions!E63, 1), NA())</f>
        <v>#N/A</v>
      </c>
      <c r="F53" s="306" t="e">
        <f>IF(ISNUMBER(Regressions!F63),ROUND(Regressions!F63, 1), NA())</f>
        <v>#N/A</v>
      </c>
      <c r="G53" s="395" t="e">
        <f>IF(ISNUMBER(Regressions!G63),ROUND(Regressions!G63, 1), NA())</f>
        <v>#N/A</v>
      </c>
      <c r="H53" s="396" t="e">
        <f>IF(ISNUMBER(Regressions!H63),ROUND(Regressions!H63, 1), NA())</f>
        <v>#N/A</v>
      </c>
      <c r="I53" s="397" t="e">
        <f>IF(ISNUMBER(Regressions!I63),ROUND(Regressions!I63, 1), NA())</f>
        <v>#N/A</v>
      </c>
      <c r="J53" s="398" t="e">
        <f>IF(ISNUMBER(Regressions!J63),ROUND(Regressions!J63, 1), NA())</f>
        <v>#N/A</v>
      </c>
      <c r="K53" s="306" t="e">
        <f>IF(ISNUMBER(Regressions!K63),ROUND(Regressions!K63, 1), NA())</f>
        <v>#N/A</v>
      </c>
      <c r="L53" s="399" t="e">
        <f>IF(ISNUMBER(Regressions!L63),ROUND(Regressions!L63, 1), NA())</f>
        <v>#N/A</v>
      </c>
      <c r="M53" s="396" t="e">
        <f>IF(ISNUMBER(Regressions!M63),ROUND(Regressions!M63, 1), NA())</f>
        <v>#N/A</v>
      </c>
      <c r="N53" s="400" t="e">
        <f>IF(ISNUMBER(Regressions!N63),ROUND(Regressions!N63, 1), NA())</f>
        <v>#N/A</v>
      </c>
      <c r="O53" s="394" t="e">
        <f>IF(ISNUMBER(Regressions!O63),ROUND(Regressions!O63, 1), NA())</f>
        <v>#N/A</v>
      </c>
      <c r="P53" s="306" t="e">
        <f>IF(ISNUMBER(Regressions!P63),ROUND(Regressions!P63, 1), NA())</f>
        <v>#N/A</v>
      </c>
      <c r="Q53" s="401" t="e">
        <f>IF(ISNUMBER(Regressions!Q63),ROUND(Regressions!Q63, 1), NA())</f>
        <v>#N/A</v>
      </c>
      <c r="R53" s="396" t="e">
        <f>IF(ISNUMBER(Regressions!R63),ROUND(Regressions!R63, 1), NA())</f>
        <v>#N/A</v>
      </c>
      <c r="S53" s="397" t="e">
        <f>IF(ISNUMBER(Regressions!S63),ROUND(Regressions!S63, 1), NA())</f>
        <v>#N/A</v>
      </c>
    </row>
    <row r="54" x14ac:dyDescent="0.2">
      <c r="A54" s="371" t="str">
        <f>IF(ISBLANK(Regressions!A64), " ", Regressions!A64)</f>
        <v>Madagascar</v>
      </c>
      <c r="B54" s="372">
        <f>IF(ISBLANK(Regressions!B64), " ", Regressions!B64)</f>
        <v>2016</v>
      </c>
      <c r="C54" s="373" t="str">
        <f>IF(ISBLANK(Regressions!C64), " ", Regressions!C64)</f>
        <v>Rural</v>
      </c>
      <c r="D54" s="374">
        <f>IF(ISBLANK(Regressions!D64), " ", Regressions!D64)</f>
        <v>6104740.1168140415</v>
      </c>
      <c r="E54" s="402" t="e">
        <f>IF(ISNUMBER(Regressions!E64),ROUND(Regressions!E64, 1), NA())</f>
        <v>#N/A</v>
      </c>
      <c r="F54" s="307" t="e">
        <f>IF(ISNUMBER(Regressions!F64),ROUND(Regressions!F64, 1), NA())</f>
        <v>#N/A</v>
      </c>
      <c r="G54" s="403" t="e">
        <f>IF(ISNUMBER(Regressions!G64),ROUND(Regressions!G64, 1), NA())</f>
        <v>#N/A</v>
      </c>
      <c r="H54" s="404" t="e">
        <f>IF(ISNUMBER(Regressions!H64),ROUND(Regressions!H64, 1), NA())</f>
        <v>#N/A</v>
      </c>
      <c r="I54" s="405" t="e">
        <f>IF(ISNUMBER(Regressions!I64),ROUND(Regressions!I64, 1), NA())</f>
        <v>#N/A</v>
      </c>
      <c r="J54" s="406" t="e">
        <f>IF(ISNUMBER(Regressions!J64),ROUND(Regressions!J64, 1), NA())</f>
        <v>#N/A</v>
      </c>
      <c r="K54" s="307" t="e">
        <f>IF(ISNUMBER(Regressions!K64),ROUND(Regressions!K64, 1), NA())</f>
        <v>#N/A</v>
      </c>
      <c r="L54" s="407" t="e">
        <f>IF(ISNUMBER(Regressions!L64),ROUND(Regressions!L64, 1), NA())</f>
        <v>#N/A</v>
      </c>
      <c r="M54" s="404" t="e">
        <f>IF(ISNUMBER(Regressions!M64),ROUND(Regressions!M64, 1), NA())</f>
        <v>#N/A</v>
      </c>
      <c r="N54" s="408" t="e">
        <f>IF(ISNUMBER(Regressions!N64),ROUND(Regressions!N64, 1), NA())</f>
        <v>#N/A</v>
      </c>
      <c r="O54" s="402" t="e">
        <f>IF(ISNUMBER(Regressions!O64),ROUND(Regressions!O64, 1), NA())</f>
        <v>#N/A</v>
      </c>
      <c r="P54" s="307" t="e">
        <f>IF(ISNUMBER(Regressions!P64),ROUND(Regressions!P64, 1), NA())</f>
        <v>#N/A</v>
      </c>
      <c r="Q54" s="409" t="e">
        <f>IF(ISNUMBER(Regressions!Q64),ROUND(Regressions!Q64, 1), NA())</f>
        <v>#N/A</v>
      </c>
      <c r="R54" s="404" t="e">
        <f>IF(ISNUMBER(Regressions!R64),ROUND(Regressions!R64, 1), NA())</f>
        <v>#N/A</v>
      </c>
      <c r="S54" s="405" t="e">
        <f>IF(ISNUMBER(Regressions!S64),ROUND(Regressions!S64, 1), NA())</f>
        <v>#N/A</v>
      </c>
    </row>
    <row r="55" x14ac:dyDescent="0.2">
      <c r="A55" s="239" t="str">
        <f>IF(ISBLANK(Regressions!A65), " ", Regressions!A65)</f>
        <v>Madagascar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1530515</v>
      </c>
      <c r="E55" s="394" t="e">
        <f>IF(ISNUMBER(Regressions!E65),ROUND(Regressions!E65, 1), NA())</f>
        <v>#N/A</v>
      </c>
      <c r="F55" s="306" t="e">
        <f>IF(ISNUMBER(Regressions!F65),ROUND(Regressions!F65, 1), NA())</f>
        <v>#N/A</v>
      </c>
      <c r="G55" s="395" t="e">
        <f>IF(ISNUMBER(Regressions!G65),ROUND(Regressions!G65, 1), NA())</f>
        <v>#N/A</v>
      </c>
      <c r="H55" s="396" t="e">
        <f>IF(ISNUMBER(Regressions!H65),ROUND(Regressions!H65, 1), NA())</f>
        <v>#N/A</v>
      </c>
      <c r="I55" s="397" t="e">
        <f>IF(ISNUMBER(Regressions!I65),ROUND(Regressions!I65, 1), NA())</f>
        <v>#N/A</v>
      </c>
      <c r="J55" s="398" t="e">
        <f>IF(ISNUMBER(Regressions!J65),ROUND(Regressions!J65, 1), NA())</f>
        <v>#N/A</v>
      </c>
      <c r="K55" s="306" t="e">
        <f>IF(ISNUMBER(Regressions!K65),ROUND(Regressions!K65, 1), NA())</f>
        <v>#N/A</v>
      </c>
      <c r="L55" s="399" t="e">
        <f>IF(ISNUMBER(Regressions!L65),ROUND(Regressions!L65, 1), NA())</f>
        <v>#N/A</v>
      </c>
      <c r="M55" s="396" t="e">
        <f>IF(ISNUMBER(Regressions!M65),ROUND(Regressions!M65, 1), NA())</f>
        <v>#N/A</v>
      </c>
      <c r="N55" s="400" t="e">
        <f>IF(ISNUMBER(Regressions!N65),ROUND(Regressions!N65, 1), NA())</f>
        <v>#N/A</v>
      </c>
      <c r="O55" s="394" t="e">
        <f>IF(ISNUMBER(Regressions!O65),ROUND(Regressions!O65, 1), NA())</f>
        <v>#N/A</v>
      </c>
      <c r="P55" s="306" t="e">
        <f>IF(ISNUMBER(Regressions!P65),ROUND(Regressions!P65, 1), NA())</f>
        <v>#N/A</v>
      </c>
      <c r="Q55" s="401" t="e">
        <f>IF(ISNUMBER(Regressions!Q65),ROUND(Regressions!Q65, 1), NA())</f>
        <v>#N/A</v>
      </c>
      <c r="R55" s="396" t="e">
        <f>IF(ISNUMBER(Regressions!R65),ROUND(Regressions!R65, 1), NA())</f>
        <v>#N/A</v>
      </c>
      <c r="S55" s="397" t="e">
        <f>IF(ISNUMBER(Regressions!S65),ROUND(Regressions!S65, 1), NA())</f>
        <v>#N/A</v>
      </c>
    </row>
    <row r="56" x14ac:dyDescent="0.2">
      <c r="A56" s="239" t="str">
        <f>IF(ISBLANK(Regressions!A66), " ", Regressions!A66)</f>
        <v>Madagascar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1576507</v>
      </c>
      <c r="E56" s="394" t="e">
        <f>IF(ISNUMBER(Regressions!E66),ROUND(Regressions!E66, 1), NA())</f>
        <v>#N/A</v>
      </c>
      <c r="F56" s="306" t="e">
        <f>IF(ISNUMBER(Regressions!F66),ROUND(Regressions!F66, 1), NA())</f>
        <v>#N/A</v>
      </c>
      <c r="G56" s="395" t="e">
        <f>IF(ISNUMBER(Regressions!G66),ROUND(Regressions!G66, 1), NA())</f>
        <v>#N/A</v>
      </c>
      <c r="H56" s="396" t="e">
        <f>IF(ISNUMBER(Regressions!H66),ROUND(Regressions!H66, 1), NA())</f>
        <v>#N/A</v>
      </c>
      <c r="I56" s="397" t="e">
        <f>IF(ISNUMBER(Regressions!I66),ROUND(Regressions!I66, 1), NA())</f>
        <v>#N/A</v>
      </c>
      <c r="J56" s="398" t="e">
        <f>IF(ISNUMBER(Regressions!J66),ROUND(Regressions!J66, 1), NA())</f>
        <v>#N/A</v>
      </c>
      <c r="K56" s="306" t="e">
        <f>IF(ISNUMBER(Regressions!K66),ROUND(Regressions!K66, 1), NA())</f>
        <v>#N/A</v>
      </c>
      <c r="L56" s="399" t="e">
        <f>IF(ISNUMBER(Regressions!L66),ROUND(Regressions!L66, 1), NA())</f>
        <v>#N/A</v>
      </c>
      <c r="M56" s="396" t="e">
        <f>IF(ISNUMBER(Regressions!M66),ROUND(Regressions!M66, 1), NA())</f>
        <v>#N/A</v>
      </c>
      <c r="N56" s="400" t="e">
        <f>IF(ISNUMBER(Regressions!N66),ROUND(Regressions!N66, 1), NA())</f>
        <v>#N/A</v>
      </c>
      <c r="O56" s="394" t="e">
        <f>IF(ISNUMBER(Regressions!O66),ROUND(Regressions!O66, 1), NA())</f>
        <v>#N/A</v>
      </c>
      <c r="P56" s="306" t="e">
        <f>IF(ISNUMBER(Regressions!P66),ROUND(Regressions!P66, 1), NA())</f>
        <v>#N/A</v>
      </c>
      <c r="Q56" s="401" t="e">
        <f>IF(ISNUMBER(Regressions!Q66),ROUND(Regressions!Q66, 1), NA())</f>
        <v>#N/A</v>
      </c>
      <c r="R56" s="396" t="e">
        <f>IF(ISNUMBER(Regressions!R66),ROUND(Regressions!R66, 1), NA())</f>
        <v>#N/A</v>
      </c>
      <c r="S56" s="397" t="e">
        <f>IF(ISNUMBER(Regressions!S66),ROUND(Regressions!S66, 1), NA())</f>
        <v>#N/A</v>
      </c>
    </row>
    <row r="57" x14ac:dyDescent="0.2">
      <c r="A57" s="239" t="str">
        <f>IF(ISBLANK(Regressions!A67), " ", Regressions!A67)</f>
        <v>Madagascar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1630656</v>
      </c>
      <c r="E57" s="394" t="e">
        <f>IF(ISNUMBER(Regressions!E67),ROUND(Regressions!E67, 1), NA())</f>
        <v>#N/A</v>
      </c>
      <c r="F57" s="306" t="e">
        <f>IF(ISNUMBER(Regressions!F67),ROUND(Regressions!F67, 1), NA())</f>
        <v>#N/A</v>
      </c>
      <c r="G57" s="395" t="e">
        <f>IF(ISNUMBER(Regressions!G67),ROUND(Regressions!G67, 1), NA())</f>
        <v>#N/A</v>
      </c>
      <c r="H57" s="396" t="e">
        <f>IF(ISNUMBER(Regressions!H67),ROUND(Regressions!H67, 1), NA())</f>
        <v>#N/A</v>
      </c>
      <c r="I57" s="397" t="e">
        <f>IF(ISNUMBER(Regressions!I67),ROUND(Regressions!I67, 1), NA())</f>
        <v>#N/A</v>
      </c>
      <c r="J57" s="398" t="e">
        <f>IF(ISNUMBER(Regressions!J67),ROUND(Regressions!J67, 1), NA())</f>
        <v>#N/A</v>
      </c>
      <c r="K57" s="306" t="e">
        <f>IF(ISNUMBER(Regressions!K67),ROUND(Regressions!K67, 1), NA())</f>
        <v>#N/A</v>
      </c>
      <c r="L57" s="399" t="e">
        <f>IF(ISNUMBER(Regressions!L67),ROUND(Regressions!L67, 1), NA())</f>
        <v>#N/A</v>
      </c>
      <c r="M57" s="396" t="e">
        <f>IF(ISNUMBER(Regressions!M67),ROUND(Regressions!M67, 1), NA())</f>
        <v>#N/A</v>
      </c>
      <c r="N57" s="400" t="e">
        <f>IF(ISNUMBER(Regressions!N67),ROUND(Regressions!N67, 1), NA())</f>
        <v>#N/A</v>
      </c>
      <c r="O57" s="394" t="e">
        <f>IF(ISNUMBER(Regressions!O67),ROUND(Regressions!O67, 1), NA())</f>
        <v>#N/A</v>
      </c>
      <c r="P57" s="306" t="e">
        <f>IF(ISNUMBER(Regressions!P67),ROUND(Regressions!P67, 1), NA())</f>
        <v>#N/A</v>
      </c>
      <c r="Q57" s="401" t="e">
        <f>IF(ISNUMBER(Regressions!Q67),ROUND(Regressions!Q67, 1), NA())</f>
        <v>#N/A</v>
      </c>
      <c r="R57" s="396" t="e">
        <f>IF(ISNUMBER(Regressions!R67),ROUND(Regressions!R67, 1), NA())</f>
        <v>#N/A</v>
      </c>
      <c r="S57" s="397" t="e">
        <f>IF(ISNUMBER(Regressions!S67),ROUND(Regressions!S67, 1), NA())</f>
        <v>#N/A</v>
      </c>
    </row>
    <row r="58" x14ac:dyDescent="0.2">
      <c r="A58" s="239" t="str">
        <f>IF(ISBLANK(Regressions!A68), " ", Regressions!A68)</f>
        <v>Madagascar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1683953</v>
      </c>
      <c r="E58" s="394" t="e">
        <f>IF(ISNUMBER(Regressions!E68),ROUND(Regressions!E68, 1), NA())</f>
        <v>#N/A</v>
      </c>
      <c r="F58" s="306" t="e">
        <f>IF(ISNUMBER(Regressions!F68),ROUND(Regressions!F68, 1), NA())</f>
        <v>#N/A</v>
      </c>
      <c r="G58" s="395" t="e">
        <f>IF(ISNUMBER(Regressions!G68),ROUND(Regressions!G68, 1), NA())</f>
        <v>#N/A</v>
      </c>
      <c r="H58" s="396" t="e">
        <f>IF(ISNUMBER(Regressions!H68),ROUND(Regressions!H68, 1), NA())</f>
        <v>#N/A</v>
      </c>
      <c r="I58" s="397" t="e">
        <f>IF(ISNUMBER(Regressions!I68),ROUND(Regressions!I68, 1), NA())</f>
        <v>#N/A</v>
      </c>
      <c r="J58" s="398" t="e">
        <f>IF(ISNUMBER(Regressions!J68),ROUND(Regressions!J68, 1), NA())</f>
        <v>#N/A</v>
      </c>
      <c r="K58" s="306" t="e">
        <f>IF(ISNUMBER(Regressions!K68),ROUND(Regressions!K68, 1), NA())</f>
        <v>#N/A</v>
      </c>
      <c r="L58" s="399" t="e">
        <f>IF(ISNUMBER(Regressions!L68),ROUND(Regressions!L68, 1), NA())</f>
        <v>#N/A</v>
      </c>
      <c r="M58" s="396" t="e">
        <f>IF(ISNUMBER(Regressions!M68),ROUND(Regressions!M68, 1), NA())</f>
        <v>#N/A</v>
      </c>
      <c r="N58" s="400" t="e">
        <f>IF(ISNUMBER(Regressions!N68),ROUND(Regressions!N68, 1), NA())</f>
        <v>#N/A</v>
      </c>
      <c r="O58" s="394" t="e">
        <f>IF(ISNUMBER(Regressions!O68),ROUND(Regressions!O68, 1), NA())</f>
        <v>#N/A</v>
      </c>
      <c r="P58" s="306" t="e">
        <f>IF(ISNUMBER(Regressions!P68),ROUND(Regressions!P68, 1), NA())</f>
        <v>#N/A</v>
      </c>
      <c r="Q58" s="401" t="e">
        <f>IF(ISNUMBER(Regressions!Q68),ROUND(Regressions!Q68, 1), NA())</f>
        <v>#N/A</v>
      </c>
      <c r="R58" s="396" t="e">
        <f>IF(ISNUMBER(Regressions!R68),ROUND(Regressions!R68, 1), NA())</f>
        <v>#N/A</v>
      </c>
      <c r="S58" s="397" t="e">
        <f>IF(ISNUMBER(Regressions!S68),ROUND(Regressions!S68, 1), NA())</f>
        <v>#N/A</v>
      </c>
    </row>
    <row r="59" x14ac:dyDescent="0.2">
      <c r="A59" s="239" t="str">
        <f>IF(ISBLANK(Regressions!A69), " ", Regressions!A69)</f>
        <v>Madagascar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1733230</v>
      </c>
      <c r="E59" s="394" t="e">
        <f>IF(ISNUMBER(Regressions!E69),ROUND(Regressions!E69, 1), NA())</f>
        <v>#N/A</v>
      </c>
      <c r="F59" s="306" t="e">
        <f>IF(ISNUMBER(Regressions!F69),ROUND(Regressions!F69, 1), NA())</f>
        <v>#N/A</v>
      </c>
      <c r="G59" s="395" t="e">
        <f>IF(ISNUMBER(Regressions!G69),ROUND(Regressions!G69, 1), NA())</f>
        <v>#N/A</v>
      </c>
      <c r="H59" s="396" t="e">
        <f>IF(ISNUMBER(Regressions!H69),ROUND(Regressions!H69, 1), NA())</f>
        <v>#N/A</v>
      </c>
      <c r="I59" s="397" t="e">
        <f>IF(ISNUMBER(Regressions!I69),ROUND(Regressions!I69, 1), NA())</f>
        <v>#N/A</v>
      </c>
      <c r="J59" s="398" t="e">
        <f>IF(ISNUMBER(Regressions!J69),ROUND(Regressions!J69, 1), NA())</f>
        <v>#N/A</v>
      </c>
      <c r="K59" s="306" t="e">
        <f>IF(ISNUMBER(Regressions!K69),ROUND(Regressions!K69, 1), NA())</f>
        <v>#N/A</v>
      </c>
      <c r="L59" s="399" t="e">
        <f>IF(ISNUMBER(Regressions!L69),ROUND(Regressions!L69, 1), NA())</f>
        <v>#N/A</v>
      </c>
      <c r="M59" s="396" t="e">
        <f>IF(ISNUMBER(Regressions!M69),ROUND(Regressions!M69, 1), NA())</f>
        <v>#N/A</v>
      </c>
      <c r="N59" s="400" t="e">
        <f>IF(ISNUMBER(Regressions!N69),ROUND(Regressions!N69, 1), NA())</f>
        <v>#N/A</v>
      </c>
      <c r="O59" s="394" t="e">
        <f>IF(ISNUMBER(Regressions!O69),ROUND(Regressions!O69, 1), NA())</f>
        <v>#N/A</v>
      </c>
      <c r="P59" s="306" t="e">
        <f>IF(ISNUMBER(Regressions!P69),ROUND(Regressions!P69, 1), NA())</f>
        <v>#N/A</v>
      </c>
      <c r="Q59" s="401" t="e">
        <f>IF(ISNUMBER(Regressions!Q69),ROUND(Regressions!Q69, 1), NA())</f>
        <v>#N/A</v>
      </c>
      <c r="R59" s="396" t="e">
        <f>IF(ISNUMBER(Regressions!R69),ROUND(Regressions!R69, 1), NA())</f>
        <v>#N/A</v>
      </c>
      <c r="S59" s="397" t="e">
        <f>IF(ISNUMBER(Regressions!S69),ROUND(Regressions!S69, 1), NA())</f>
        <v>#N/A</v>
      </c>
    </row>
    <row r="60" x14ac:dyDescent="0.2">
      <c r="A60" s="239" t="str">
        <f>IF(ISBLANK(Regressions!A70), " ", Regressions!A70)</f>
        <v>Madagascar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1769468</v>
      </c>
      <c r="E60" s="394" t="e">
        <f>IF(ISNUMBER(Regressions!E70),ROUND(Regressions!E70, 1), NA())</f>
        <v>#N/A</v>
      </c>
      <c r="F60" s="306" t="e">
        <f>IF(ISNUMBER(Regressions!F70),ROUND(Regressions!F70, 1), NA())</f>
        <v>#N/A</v>
      </c>
      <c r="G60" s="395" t="e">
        <f>IF(ISNUMBER(Regressions!G70),ROUND(Regressions!G70, 1), NA())</f>
        <v>#N/A</v>
      </c>
      <c r="H60" s="396" t="e">
        <f>IF(ISNUMBER(Regressions!H70),ROUND(Regressions!H70, 1), NA())</f>
        <v>#N/A</v>
      </c>
      <c r="I60" s="397" t="e">
        <f>IF(ISNUMBER(Regressions!I70),ROUND(Regressions!I70, 1), NA())</f>
        <v>#N/A</v>
      </c>
      <c r="J60" s="398" t="e">
        <f>IF(ISNUMBER(Regressions!J70),ROUND(Regressions!J70, 1), NA())</f>
        <v>#N/A</v>
      </c>
      <c r="K60" s="306" t="e">
        <f>IF(ISNUMBER(Regressions!K70),ROUND(Regressions!K70, 1), NA())</f>
        <v>#N/A</v>
      </c>
      <c r="L60" s="399" t="e">
        <f>IF(ISNUMBER(Regressions!L70),ROUND(Regressions!L70, 1), NA())</f>
        <v>#N/A</v>
      </c>
      <c r="M60" s="396" t="e">
        <f>IF(ISNUMBER(Regressions!M70),ROUND(Regressions!M70, 1), NA())</f>
        <v>#N/A</v>
      </c>
      <c r="N60" s="400" t="e">
        <f>IF(ISNUMBER(Regressions!N70),ROUND(Regressions!N70, 1), NA())</f>
        <v>#N/A</v>
      </c>
      <c r="O60" s="394" t="e">
        <f>IF(ISNUMBER(Regressions!O70),ROUND(Regressions!O70, 1), NA())</f>
        <v>#N/A</v>
      </c>
      <c r="P60" s="306" t="e">
        <f>IF(ISNUMBER(Regressions!P70),ROUND(Regressions!P70, 1), NA())</f>
        <v>#N/A</v>
      </c>
      <c r="Q60" s="401" t="e">
        <f>IF(ISNUMBER(Regressions!Q70),ROUND(Regressions!Q70, 1), NA())</f>
        <v>#N/A</v>
      </c>
      <c r="R60" s="396" t="e">
        <f>IF(ISNUMBER(Regressions!R70),ROUND(Regressions!R70, 1), NA())</f>
        <v>#N/A</v>
      </c>
      <c r="S60" s="397" t="e">
        <f>IF(ISNUMBER(Regressions!S70),ROUND(Regressions!S70, 1), NA())</f>
        <v>#N/A</v>
      </c>
    </row>
    <row r="61" x14ac:dyDescent="0.2">
      <c r="A61" s="239" t="str">
        <f>IF(ISBLANK(Regressions!A71), " ", Regressions!A71)</f>
        <v>Madagascar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1804316</v>
      </c>
      <c r="E61" s="394" t="e">
        <f>IF(ISNUMBER(Regressions!E71),ROUND(Regressions!E71, 1), NA())</f>
        <v>#N/A</v>
      </c>
      <c r="F61" s="306" t="e">
        <f>IF(ISNUMBER(Regressions!F71),ROUND(Regressions!F71, 1), NA())</f>
        <v>#N/A</v>
      </c>
      <c r="G61" s="395" t="e">
        <f>IF(ISNUMBER(Regressions!G71),ROUND(Regressions!G71, 1), NA())</f>
        <v>#N/A</v>
      </c>
      <c r="H61" s="396" t="e">
        <f>IF(ISNUMBER(Regressions!H71),ROUND(Regressions!H71, 1), NA())</f>
        <v>#N/A</v>
      </c>
      <c r="I61" s="397" t="e">
        <f>IF(ISNUMBER(Regressions!I71),ROUND(Regressions!I71, 1), NA())</f>
        <v>#N/A</v>
      </c>
      <c r="J61" s="398" t="e">
        <f>IF(ISNUMBER(Regressions!J71),ROUND(Regressions!J71, 1), NA())</f>
        <v>#N/A</v>
      </c>
      <c r="K61" s="306" t="e">
        <f>IF(ISNUMBER(Regressions!K71),ROUND(Regressions!K71, 1), NA())</f>
        <v>#N/A</v>
      </c>
      <c r="L61" s="399" t="e">
        <f>IF(ISNUMBER(Regressions!L71),ROUND(Regressions!L71, 1), NA())</f>
        <v>#N/A</v>
      </c>
      <c r="M61" s="396" t="e">
        <f>IF(ISNUMBER(Regressions!M71),ROUND(Regressions!M71, 1), NA())</f>
        <v>#N/A</v>
      </c>
      <c r="N61" s="400" t="e">
        <f>IF(ISNUMBER(Regressions!N71),ROUND(Regressions!N71, 1), NA())</f>
        <v>#N/A</v>
      </c>
      <c r="O61" s="394" t="e">
        <f>IF(ISNUMBER(Regressions!O71),ROUND(Regressions!O71, 1), NA())</f>
        <v>#N/A</v>
      </c>
      <c r="P61" s="306" t="e">
        <f>IF(ISNUMBER(Regressions!P71),ROUND(Regressions!P71, 1), NA())</f>
        <v>#N/A</v>
      </c>
      <c r="Q61" s="401" t="e">
        <f>IF(ISNUMBER(Regressions!Q71),ROUND(Regressions!Q71, 1), NA())</f>
        <v>#N/A</v>
      </c>
      <c r="R61" s="396" t="e">
        <f>IF(ISNUMBER(Regressions!R71),ROUND(Regressions!R71, 1), NA())</f>
        <v>#N/A</v>
      </c>
      <c r="S61" s="397" t="e">
        <f>IF(ISNUMBER(Regressions!S71),ROUND(Regressions!S71, 1), NA())</f>
        <v>#N/A</v>
      </c>
    </row>
    <row r="62" x14ac:dyDescent="0.2">
      <c r="A62" s="239" t="str">
        <f>IF(ISBLANK(Regressions!A72), " ", Regressions!A72)</f>
        <v>Madagascar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1837185</v>
      </c>
      <c r="E62" s="394" t="e">
        <f>IF(ISNUMBER(Regressions!E72),ROUND(Regressions!E72, 1), NA())</f>
        <v>#N/A</v>
      </c>
      <c r="F62" s="306" t="e">
        <f>IF(ISNUMBER(Regressions!F72),ROUND(Regressions!F72, 1), NA())</f>
        <v>#N/A</v>
      </c>
      <c r="G62" s="395" t="e">
        <f>IF(ISNUMBER(Regressions!G72),ROUND(Regressions!G72, 1), NA())</f>
        <v>#N/A</v>
      </c>
      <c r="H62" s="396" t="e">
        <f>IF(ISNUMBER(Regressions!H72),ROUND(Regressions!H72, 1), NA())</f>
        <v>#N/A</v>
      </c>
      <c r="I62" s="397" t="e">
        <f>IF(ISNUMBER(Regressions!I72),ROUND(Regressions!I72, 1), NA())</f>
        <v>#N/A</v>
      </c>
      <c r="J62" s="398" t="e">
        <f>IF(ISNUMBER(Regressions!J72),ROUND(Regressions!J72, 1), NA())</f>
        <v>#N/A</v>
      </c>
      <c r="K62" s="306" t="e">
        <f>IF(ISNUMBER(Regressions!K72),ROUND(Regressions!K72, 1), NA())</f>
        <v>#N/A</v>
      </c>
      <c r="L62" s="399" t="e">
        <f>IF(ISNUMBER(Regressions!L72),ROUND(Regressions!L72, 1), NA())</f>
        <v>#N/A</v>
      </c>
      <c r="M62" s="396" t="e">
        <f>IF(ISNUMBER(Regressions!M72),ROUND(Regressions!M72, 1), NA())</f>
        <v>#N/A</v>
      </c>
      <c r="N62" s="400" t="e">
        <f>IF(ISNUMBER(Regressions!N72),ROUND(Regressions!N72, 1), NA())</f>
        <v>#N/A</v>
      </c>
      <c r="O62" s="394" t="e">
        <f>IF(ISNUMBER(Regressions!O72),ROUND(Regressions!O72, 1), NA())</f>
        <v>#N/A</v>
      </c>
      <c r="P62" s="306" t="e">
        <f>IF(ISNUMBER(Regressions!P72),ROUND(Regressions!P72, 1), NA())</f>
        <v>#N/A</v>
      </c>
      <c r="Q62" s="401" t="e">
        <f>IF(ISNUMBER(Regressions!Q72),ROUND(Regressions!Q72, 1), NA())</f>
        <v>#N/A</v>
      </c>
      <c r="R62" s="396" t="e">
        <f>IF(ISNUMBER(Regressions!R72),ROUND(Regressions!R72, 1), NA())</f>
        <v>#N/A</v>
      </c>
      <c r="S62" s="397" t="e">
        <f>IF(ISNUMBER(Regressions!S72),ROUND(Regressions!S72, 1), NA())</f>
        <v>#N/A</v>
      </c>
    </row>
    <row r="63" x14ac:dyDescent="0.2">
      <c r="A63" s="239" t="str">
        <f>IF(ISBLANK(Regressions!A73), " ", Regressions!A73)</f>
        <v>Madagascar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1865032</v>
      </c>
      <c r="E63" s="394" t="e">
        <f>IF(ISNUMBER(Regressions!E73),ROUND(Regressions!E73, 1), NA())</f>
        <v>#N/A</v>
      </c>
      <c r="F63" s="306" t="e">
        <f>IF(ISNUMBER(Regressions!F73),ROUND(Regressions!F73, 1), NA())</f>
        <v>#N/A</v>
      </c>
      <c r="G63" s="395" t="e">
        <f>IF(ISNUMBER(Regressions!G73),ROUND(Regressions!G73, 1), NA())</f>
        <v>#N/A</v>
      </c>
      <c r="H63" s="396" t="e">
        <f>IF(ISNUMBER(Regressions!H73),ROUND(Regressions!H73, 1), NA())</f>
        <v>#N/A</v>
      </c>
      <c r="I63" s="397" t="e">
        <f>IF(ISNUMBER(Regressions!I73),ROUND(Regressions!I73, 1), NA())</f>
        <v>#N/A</v>
      </c>
      <c r="J63" s="398" t="e">
        <f>IF(ISNUMBER(Regressions!J73),ROUND(Regressions!J73, 1), NA())</f>
        <v>#N/A</v>
      </c>
      <c r="K63" s="306" t="e">
        <f>IF(ISNUMBER(Regressions!K73),ROUND(Regressions!K73, 1), NA())</f>
        <v>#N/A</v>
      </c>
      <c r="L63" s="399" t="e">
        <f>IF(ISNUMBER(Regressions!L73),ROUND(Regressions!L73, 1), NA())</f>
        <v>#N/A</v>
      </c>
      <c r="M63" s="396" t="e">
        <f>IF(ISNUMBER(Regressions!M73),ROUND(Regressions!M73, 1), NA())</f>
        <v>#N/A</v>
      </c>
      <c r="N63" s="400" t="e">
        <f>IF(ISNUMBER(Regressions!N73),ROUND(Regressions!N73, 1), NA())</f>
        <v>#N/A</v>
      </c>
      <c r="O63" s="394" t="e">
        <f>IF(ISNUMBER(Regressions!O73),ROUND(Regressions!O73, 1), NA())</f>
        <v>#N/A</v>
      </c>
      <c r="P63" s="306" t="e">
        <f>IF(ISNUMBER(Regressions!P73),ROUND(Regressions!P73, 1), NA())</f>
        <v>#N/A</v>
      </c>
      <c r="Q63" s="401" t="e">
        <f>IF(ISNUMBER(Regressions!Q73),ROUND(Regressions!Q73, 1), NA())</f>
        <v>#N/A</v>
      </c>
      <c r="R63" s="396" t="e">
        <f>IF(ISNUMBER(Regressions!R73),ROUND(Regressions!R73, 1), NA())</f>
        <v>#N/A</v>
      </c>
      <c r="S63" s="397" t="e">
        <f>IF(ISNUMBER(Regressions!S73),ROUND(Regressions!S73, 1), NA())</f>
        <v>#N/A</v>
      </c>
    </row>
    <row r="64" x14ac:dyDescent="0.2">
      <c r="A64" s="239" t="str">
        <f>IF(ISBLANK(Regressions!A74), " ", Regressions!A74)</f>
        <v>Madagascar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1891064</v>
      </c>
      <c r="E64" s="394" t="e">
        <f>IF(ISNUMBER(Regressions!E74),ROUND(Regressions!E74, 1), NA())</f>
        <v>#N/A</v>
      </c>
      <c r="F64" s="306" t="e">
        <f>IF(ISNUMBER(Regressions!F74),ROUND(Regressions!F74, 1), NA())</f>
        <v>#N/A</v>
      </c>
      <c r="G64" s="395" t="e">
        <f>IF(ISNUMBER(Regressions!G74),ROUND(Regressions!G74, 1), NA())</f>
        <v>#N/A</v>
      </c>
      <c r="H64" s="396" t="e">
        <f>IF(ISNUMBER(Regressions!H74),ROUND(Regressions!H74, 1), NA())</f>
        <v>#N/A</v>
      </c>
      <c r="I64" s="397" t="e">
        <f>IF(ISNUMBER(Regressions!I74),ROUND(Regressions!I74, 1), NA())</f>
        <v>#N/A</v>
      </c>
      <c r="J64" s="398" t="e">
        <f>IF(ISNUMBER(Regressions!J74),ROUND(Regressions!J74, 1), NA())</f>
        <v>#N/A</v>
      </c>
      <c r="K64" s="306" t="e">
        <f>IF(ISNUMBER(Regressions!K74),ROUND(Regressions!K74, 1), NA())</f>
        <v>#N/A</v>
      </c>
      <c r="L64" s="399" t="e">
        <f>IF(ISNUMBER(Regressions!L74),ROUND(Regressions!L74, 1), NA())</f>
        <v>#N/A</v>
      </c>
      <c r="M64" s="396" t="e">
        <f>IF(ISNUMBER(Regressions!M74),ROUND(Regressions!M74, 1), NA())</f>
        <v>#N/A</v>
      </c>
      <c r="N64" s="400" t="e">
        <f>IF(ISNUMBER(Regressions!N74),ROUND(Regressions!N74, 1), NA())</f>
        <v>#N/A</v>
      </c>
      <c r="O64" s="394" t="e">
        <f>IF(ISNUMBER(Regressions!O74),ROUND(Regressions!O74, 1), NA())</f>
        <v>#N/A</v>
      </c>
      <c r="P64" s="306" t="e">
        <f>IF(ISNUMBER(Regressions!P74),ROUND(Regressions!P74, 1), NA())</f>
        <v>#N/A</v>
      </c>
      <c r="Q64" s="401" t="e">
        <f>IF(ISNUMBER(Regressions!Q74),ROUND(Regressions!Q74, 1), NA())</f>
        <v>#N/A</v>
      </c>
      <c r="R64" s="396" t="e">
        <f>IF(ISNUMBER(Regressions!R74),ROUND(Regressions!R74, 1), NA())</f>
        <v>#N/A</v>
      </c>
      <c r="S64" s="397" t="e">
        <f>IF(ISNUMBER(Regressions!S74),ROUND(Regressions!S74, 1), NA())</f>
        <v>#N/A</v>
      </c>
    </row>
    <row r="65" x14ac:dyDescent="0.2">
      <c r="A65" s="239" t="str">
        <f>IF(ISBLANK(Regressions!A75), " ", Regressions!A75)</f>
        <v>Madagascar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1923670</v>
      </c>
      <c r="E65" s="394" t="e">
        <f>IF(ISNUMBER(Regressions!E75),ROUND(Regressions!E75, 1), NA())</f>
        <v>#N/A</v>
      </c>
      <c r="F65" s="306" t="e">
        <f>IF(ISNUMBER(Regressions!F75),ROUND(Regressions!F75, 1), NA())</f>
        <v>#N/A</v>
      </c>
      <c r="G65" s="395" t="e">
        <f>IF(ISNUMBER(Regressions!G75),ROUND(Regressions!G75, 1), NA())</f>
        <v>#N/A</v>
      </c>
      <c r="H65" s="396" t="e">
        <f>IF(ISNUMBER(Regressions!H75),ROUND(Regressions!H75, 1), NA())</f>
        <v>#N/A</v>
      </c>
      <c r="I65" s="397" t="e">
        <f>IF(ISNUMBER(Regressions!I75),ROUND(Regressions!I75, 1), NA())</f>
        <v>#N/A</v>
      </c>
      <c r="J65" s="398" t="e">
        <f>IF(ISNUMBER(Regressions!J75),ROUND(Regressions!J75, 1), NA())</f>
        <v>#N/A</v>
      </c>
      <c r="K65" s="306" t="e">
        <f>IF(ISNUMBER(Regressions!K75),ROUND(Regressions!K75, 1), NA())</f>
        <v>#N/A</v>
      </c>
      <c r="L65" s="399" t="e">
        <f>IF(ISNUMBER(Regressions!L75),ROUND(Regressions!L75, 1), NA())</f>
        <v>#N/A</v>
      </c>
      <c r="M65" s="396" t="e">
        <f>IF(ISNUMBER(Regressions!M75),ROUND(Regressions!M75, 1), NA())</f>
        <v>#N/A</v>
      </c>
      <c r="N65" s="400" t="e">
        <f>IF(ISNUMBER(Regressions!N75),ROUND(Regressions!N75, 1), NA())</f>
        <v>#N/A</v>
      </c>
      <c r="O65" s="394" t="e">
        <f>IF(ISNUMBER(Regressions!O75),ROUND(Regressions!O75, 1), NA())</f>
        <v>#N/A</v>
      </c>
      <c r="P65" s="306" t="e">
        <f>IF(ISNUMBER(Regressions!P75),ROUND(Regressions!P75, 1), NA())</f>
        <v>#N/A</v>
      </c>
      <c r="Q65" s="401" t="e">
        <f>IF(ISNUMBER(Regressions!Q75),ROUND(Regressions!Q75, 1), NA())</f>
        <v>#N/A</v>
      </c>
      <c r="R65" s="396" t="e">
        <f>IF(ISNUMBER(Regressions!R75),ROUND(Regressions!R75, 1), NA())</f>
        <v>#N/A</v>
      </c>
      <c r="S65" s="397" t="e">
        <f>IF(ISNUMBER(Regressions!S75),ROUND(Regressions!S75, 1), NA())</f>
        <v>#N/A</v>
      </c>
    </row>
    <row r="66" x14ac:dyDescent="0.2">
      <c r="A66" s="239" t="str">
        <f>IF(ISBLANK(Regressions!A76), " ", Regressions!A76)</f>
        <v>Madagascar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1956187</v>
      </c>
      <c r="E66" s="394" t="e">
        <f>IF(ISNUMBER(Regressions!E76),ROUND(Regressions!E76, 1), NA())</f>
        <v>#N/A</v>
      </c>
      <c r="F66" s="306" t="e">
        <f>IF(ISNUMBER(Regressions!F76),ROUND(Regressions!F76, 1), NA())</f>
        <v>#N/A</v>
      </c>
      <c r="G66" s="395" t="e">
        <f>IF(ISNUMBER(Regressions!G76),ROUND(Regressions!G76, 1), NA())</f>
        <v>#N/A</v>
      </c>
      <c r="H66" s="396" t="e">
        <f>IF(ISNUMBER(Regressions!H76),ROUND(Regressions!H76, 1), NA())</f>
        <v>#N/A</v>
      </c>
      <c r="I66" s="397" t="e">
        <f>IF(ISNUMBER(Regressions!I76),ROUND(Regressions!I76, 1), NA())</f>
        <v>#N/A</v>
      </c>
      <c r="J66" s="398" t="e">
        <f>IF(ISNUMBER(Regressions!J76),ROUND(Regressions!J76, 1), NA())</f>
        <v>#N/A</v>
      </c>
      <c r="K66" s="306" t="e">
        <f>IF(ISNUMBER(Regressions!K76),ROUND(Regressions!K76, 1), NA())</f>
        <v>#N/A</v>
      </c>
      <c r="L66" s="399" t="e">
        <f>IF(ISNUMBER(Regressions!L76),ROUND(Regressions!L76, 1), NA())</f>
        <v>#N/A</v>
      </c>
      <c r="M66" s="396" t="e">
        <f>IF(ISNUMBER(Regressions!M76),ROUND(Regressions!M76, 1), NA())</f>
        <v>#N/A</v>
      </c>
      <c r="N66" s="400" t="e">
        <f>IF(ISNUMBER(Regressions!N76),ROUND(Regressions!N76, 1), NA())</f>
        <v>#N/A</v>
      </c>
      <c r="O66" s="394" t="e">
        <f>IF(ISNUMBER(Regressions!O76),ROUND(Regressions!O76, 1), NA())</f>
        <v>#N/A</v>
      </c>
      <c r="P66" s="306" t="e">
        <f>IF(ISNUMBER(Regressions!P76),ROUND(Regressions!P76, 1), NA())</f>
        <v>#N/A</v>
      </c>
      <c r="Q66" s="401" t="e">
        <f>IF(ISNUMBER(Regressions!Q76),ROUND(Regressions!Q76, 1), NA())</f>
        <v>#N/A</v>
      </c>
      <c r="R66" s="396" t="e">
        <f>IF(ISNUMBER(Regressions!R76),ROUND(Regressions!R76, 1), NA())</f>
        <v>#N/A</v>
      </c>
      <c r="S66" s="397" t="e">
        <f>IF(ISNUMBER(Regressions!S76),ROUND(Regressions!S76, 1), NA())</f>
        <v>#N/A</v>
      </c>
    </row>
    <row r="67" x14ac:dyDescent="0.2">
      <c r="A67" s="239" t="str">
        <f>IF(ISBLANK(Regressions!A77), " ", Regressions!A77)</f>
        <v>Madagascar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1992958</v>
      </c>
      <c r="E67" s="394" t="e">
        <f>IF(ISNUMBER(Regressions!E77),ROUND(Regressions!E77, 1), NA())</f>
        <v>#N/A</v>
      </c>
      <c r="F67" s="306" t="e">
        <f>IF(ISNUMBER(Regressions!F77),ROUND(Regressions!F77, 1), NA())</f>
        <v>#N/A</v>
      </c>
      <c r="G67" s="395" t="e">
        <f>IF(ISNUMBER(Regressions!G77),ROUND(Regressions!G77, 1), NA())</f>
        <v>#N/A</v>
      </c>
      <c r="H67" s="396" t="e">
        <f>IF(ISNUMBER(Regressions!H77),ROUND(Regressions!H77, 1), NA())</f>
        <v>#N/A</v>
      </c>
      <c r="I67" s="397" t="e">
        <f>IF(ISNUMBER(Regressions!I77),ROUND(Regressions!I77, 1), NA())</f>
        <v>#N/A</v>
      </c>
      <c r="J67" s="398" t="e">
        <f>IF(ISNUMBER(Regressions!J77),ROUND(Regressions!J77, 1), NA())</f>
        <v>#N/A</v>
      </c>
      <c r="K67" s="306" t="e">
        <f>IF(ISNUMBER(Regressions!K77),ROUND(Regressions!K77, 1), NA())</f>
        <v>#N/A</v>
      </c>
      <c r="L67" s="399" t="e">
        <f>IF(ISNUMBER(Regressions!L77),ROUND(Regressions!L77, 1), NA())</f>
        <v>#N/A</v>
      </c>
      <c r="M67" s="396" t="e">
        <f>IF(ISNUMBER(Regressions!M77),ROUND(Regressions!M77, 1), NA())</f>
        <v>#N/A</v>
      </c>
      <c r="N67" s="400" t="e">
        <f>IF(ISNUMBER(Regressions!N77),ROUND(Regressions!N77, 1), NA())</f>
        <v>#N/A</v>
      </c>
      <c r="O67" s="394" t="e">
        <f>IF(ISNUMBER(Regressions!O77),ROUND(Regressions!O77, 1), NA())</f>
        <v>#N/A</v>
      </c>
      <c r="P67" s="306" t="e">
        <f>IF(ISNUMBER(Regressions!P77),ROUND(Regressions!P77, 1), NA())</f>
        <v>#N/A</v>
      </c>
      <c r="Q67" s="401" t="e">
        <f>IF(ISNUMBER(Regressions!Q77),ROUND(Regressions!Q77, 1), NA())</f>
        <v>#N/A</v>
      </c>
      <c r="R67" s="396" t="e">
        <f>IF(ISNUMBER(Regressions!R77),ROUND(Regressions!R77, 1), NA())</f>
        <v>#N/A</v>
      </c>
      <c r="S67" s="397" t="e">
        <f>IF(ISNUMBER(Regressions!S77),ROUND(Regressions!S77, 1), NA())</f>
        <v>#N/A</v>
      </c>
    </row>
    <row r="68" x14ac:dyDescent="0.2">
      <c r="A68" s="239" t="str">
        <f>IF(ISBLANK(Regressions!A78), " ", Regressions!A78)</f>
        <v>Madagascar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2030600</v>
      </c>
      <c r="E68" s="394" t="e">
        <f>IF(ISNUMBER(Regressions!E78),ROUND(Regressions!E78, 1), NA())</f>
        <v>#N/A</v>
      </c>
      <c r="F68" s="306" t="e">
        <f>IF(ISNUMBER(Regressions!F78),ROUND(Regressions!F78, 1), NA())</f>
        <v>#N/A</v>
      </c>
      <c r="G68" s="395" t="e">
        <f>IF(ISNUMBER(Regressions!G78),ROUND(Regressions!G78, 1), NA())</f>
        <v>#N/A</v>
      </c>
      <c r="H68" s="396" t="e">
        <f>IF(ISNUMBER(Regressions!H78),ROUND(Regressions!H78, 1), NA())</f>
        <v>#N/A</v>
      </c>
      <c r="I68" s="397" t="e">
        <f>IF(ISNUMBER(Regressions!I78),ROUND(Regressions!I78, 1), NA())</f>
        <v>#N/A</v>
      </c>
      <c r="J68" s="398" t="e">
        <f>IF(ISNUMBER(Regressions!J78),ROUND(Regressions!J78, 1), NA())</f>
        <v>#N/A</v>
      </c>
      <c r="K68" s="306" t="e">
        <f>IF(ISNUMBER(Regressions!K78),ROUND(Regressions!K78, 1), NA())</f>
        <v>#N/A</v>
      </c>
      <c r="L68" s="399" t="e">
        <f>IF(ISNUMBER(Regressions!L78),ROUND(Regressions!L78, 1), NA())</f>
        <v>#N/A</v>
      </c>
      <c r="M68" s="396" t="e">
        <f>IF(ISNUMBER(Regressions!M78),ROUND(Regressions!M78, 1), NA())</f>
        <v>#N/A</v>
      </c>
      <c r="N68" s="400" t="e">
        <f>IF(ISNUMBER(Regressions!N78),ROUND(Regressions!N78, 1), NA())</f>
        <v>#N/A</v>
      </c>
      <c r="O68" s="394" t="e">
        <f>IF(ISNUMBER(Regressions!O78),ROUND(Regressions!O78, 1), NA())</f>
        <v>#N/A</v>
      </c>
      <c r="P68" s="306" t="e">
        <f>IF(ISNUMBER(Regressions!P78),ROUND(Regressions!P78, 1), NA())</f>
        <v>#N/A</v>
      </c>
      <c r="Q68" s="401" t="e">
        <f>IF(ISNUMBER(Regressions!Q78),ROUND(Regressions!Q78, 1), NA())</f>
        <v>#N/A</v>
      </c>
      <c r="R68" s="396" t="e">
        <f>IF(ISNUMBER(Regressions!R78),ROUND(Regressions!R78, 1), NA())</f>
        <v>#N/A</v>
      </c>
      <c r="S68" s="397" t="e">
        <f>IF(ISNUMBER(Regressions!S78),ROUND(Regressions!S78, 1), NA())</f>
        <v>#N/A</v>
      </c>
    </row>
    <row r="69" x14ac:dyDescent="0.2">
      <c r="A69" s="239" t="str">
        <f>IF(ISBLANK(Regressions!A79), " ", Regressions!A79)</f>
        <v>Madagascar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2067853</v>
      </c>
      <c r="E69" s="394" t="e">
        <f>IF(ISNUMBER(Regressions!E79),ROUND(Regressions!E79, 1), NA())</f>
        <v>#N/A</v>
      </c>
      <c r="F69" s="306" t="e">
        <f>IF(ISNUMBER(Regressions!F79),ROUND(Regressions!F79, 1), NA())</f>
        <v>#N/A</v>
      </c>
      <c r="G69" s="395" t="e">
        <f>IF(ISNUMBER(Regressions!G79),ROUND(Regressions!G79, 1), NA())</f>
        <v>#N/A</v>
      </c>
      <c r="H69" s="396" t="e">
        <f>IF(ISNUMBER(Regressions!H79),ROUND(Regressions!H79, 1), NA())</f>
        <v>#N/A</v>
      </c>
      <c r="I69" s="397" t="e">
        <f>IF(ISNUMBER(Regressions!I79),ROUND(Regressions!I79, 1), NA())</f>
        <v>#N/A</v>
      </c>
      <c r="J69" s="398" t="e">
        <f>IF(ISNUMBER(Regressions!J79),ROUND(Regressions!J79, 1), NA())</f>
        <v>#N/A</v>
      </c>
      <c r="K69" s="306" t="e">
        <f>IF(ISNUMBER(Regressions!K79),ROUND(Regressions!K79, 1), NA())</f>
        <v>#N/A</v>
      </c>
      <c r="L69" s="399" t="e">
        <f>IF(ISNUMBER(Regressions!L79),ROUND(Regressions!L79, 1), NA())</f>
        <v>#N/A</v>
      </c>
      <c r="M69" s="396" t="e">
        <f>IF(ISNUMBER(Regressions!M79),ROUND(Regressions!M79, 1), NA())</f>
        <v>#N/A</v>
      </c>
      <c r="N69" s="400" t="e">
        <f>IF(ISNUMBER(Regressions!N79),ROUND(Regressions!N79, 1), NA())</f>
        <v>#N/A</v>
      </c>
      <c r="O69" s="394" t="e">
        <f>IF(ISNUMBER(Regressions!O79),ROUND(Regressions!O79, 1), NA())</f>
        <v>#N/A</v>
      </c>
      <c r="P69" s="306" t="e">
        <f>IF(ISNUMBER(Regressions!P79),ROUND(Regressions!P79, 1), NA())</f>
        <v>#N/A</v>
      </c>
      <c r="Q69" s="401" t="e">
        <f>IF(ISNUMBER(Regressions!Q79),ROUND(Regressions!Q79, 1), NA())</f>
        <v>#N/A</v>
      </c>
      <c r="R69" s="396" t="e">
        <f>IF(ISNUMBER(Regressions!R79),ROUND(Regressions!R79, 1), NA())</f>
        <v>#N/A</v>
      </c>
      <c r="S69" s="397" t="e">
        <f>IF(ISNUMBER(Regressions!S79),ROUND(Regressions!S79, 1), NA())</f>
        <v>#N/A</v>
      </c>
    </row>
    <row r="70" x14ac:dyDescent="0.2">
      <c r="A70" s="239" t="str">
        <f>IF(ISBLANK(Regressions!A80), " ", Regressions!A80)</f>
        <v>Madagascar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2099492</v>
      </c>
      <c r="E70" s="394" t="e">
        <f>IF(ISNUMBER(Regressions!E80),ROUND(Regressions!E80, 1), NA())</f>
        <v>#N/A</v>
      </c>
      <c r="F70" s="306" t="e">
        <f>IF(ISNUMBER(Regressions!F80),ROUND(Regressions!F80, 1), NA())</f>
        <v>#N/A</v>
      </c>
      <c r="G70" s="395" t="e">
        <f>IF(ISNUMBER(Regressions!G80),ROUND(Regressions!G80, 1), NA())</f>
        <v>#N/A</v>
      </c>
      <c r="H70" s="396" t="e">
        <f>IF(ISNUMBER(Regressions!H80),ROUND(Regressions!H80, 1), NA())</f>
        <v>#N/A</v>
      </c>
      <c r="I70" s="397" t="e">
        <f>IF(ISNUMBER(Regressions!I80),ROUND(Regressions!I80, 1), NA())</f>
        <v>#N/A</v>
      </c>
      <c r="J70" s="398" t="e">
        <f>IF(ISNUMBER(Regressions!J80),ROUND(Regressions!J80, 1), NA())</f>
        <v>#N/A</v>
      </c>
      <c r="K70" s="306" t="e">
        <f>IF(ISNUMBER(Regressions!K80),ROUND(Regressions!K80, 1), NA())</f>
        <v>#N/A</v>
      </c>
      <c r="L70" s="399" t="e">
        <f>IF(ISNUMBER(Regressions!L80),ROUND(Regressions!L80, 1), NA())</f>
        <v>#N/A</v>
      </c>
      <c r="M70" s="396" t="e">
        <f>IF(ISNUMBER(Regressions!M80),ROUND(Regressions!M80, 1), NA())</f>
        <v>#N/A</v>
      </c>
      <c r="N70" s="400" t="e">
        <f>IF(ISNUMBER(Regressions!N80),ROUND(Regressions!N80, 1), NA())</f>
        <v>#N/A</v>
      </c>
      <c r="O70" s="394" t="e">
        <f>IF(ISNUMBER(Regressions!O80),ROUND(Regressions!O80, 1), NA())</f>
        <v>#N/A</v>
      </c>
      <c r="P70" s="306" t="e">
        <f>IF(ISNUMBER(Regressions!P80),ROUND(Regressions!P80, 1), NA())</f>
        <v>#N/A</v>
      </c>
      <c r="Q70" s="401" t="e">
        <f>IF(ISNUMBER(Regressions!Q80),ROUND(Regressions!Q80, 1), NA())</f>
        <v>#N/A</v>
      </c>
      <c r="R70" s="396" t="e">
        <f>IF(ISNUMBER(Regressions!R80),ROUND(Regressions!R80, 1), NA())</f>
        <v>#N/A</v>
      </c>
      <c r="S70" s="397" t="e">
        <f>IF(ISNUMBER(Regressions!S80),ROUND(Regressions!S80, 1), NA())</f>
        <v>#N/A</v>
      </c>
    </row>
    <row r="71" x14ac:dyDescent="0.2">
      <c r="A71" s="371" t="str">
        <f>IF(ISBLANK(Regressions!A81), " ", Regressions!A81)</f>
        <v>Madagascar</v>
      </c>
      <c r="B71" s="372">
        <f>IF(ISBLANK(Regressions!B81), " ", Regressions!B81)</f>
        <v>2016</v>
      </c>
      <c r="C71" s="373" t="str">
        <f>IF(ISBLANK(Regressions!C81), " ", Regressions!C81)</f>
        <v>Pre-primary</v>
      </c>
      <c r="D71" s="374">
        <f>IF(ISBLANK(Regressions!D81), " ", Regressions!D81)</f>
        <v>2133597</v>
      </c>
      <c r="E71" s="402" t="e">
        <f>IF(ISNUMBER(Regressions!E81),ROUND(Regressions!E81, 1), NA())</f>
        <v>#N/A</v>
      </c>
      <c r="F71" s="307" t="e">
        <f>IF(ISNUMBER(Regressions!F81),ROUND(Regressions!F81, 1), NA())</f>
        <v>#N/A</v>
      </c>
      <c r="G71" s="403" t="e">
        <f>IF(ISNUMBER(Regressions!G81),ROUND(Regressions!G81, 1), NA())</f>
        <v>#N/A</v>
      </c>
      <c r="H71" s="404" t="e">
        <f>IF(ISNUMBER(Regressions!H81),ROUND(Regressions!H81, 1), NA())</f>
        <v>#N/A</v>
      </c>
      <c r="I71" s="405" t="e">
        <f>IF(ISNUMBER(Regressions!I81),ROUND(Regressions!I81, 1), NA())</f>
        <v>#N/A</v>
      </c>
      <c r="J71" s="406" t="e">
        <f>IF(ISNUMBER(Regressions!J81),ROUND(Regressions!J81, 1), NA())</f>
        <v>#N/A</v>
      </c>
      <c r="K71" s="307" t="e">
        <f>IF(ISNUMBER(Regressions!K81),ROUND(Regressions!K81, 1), NA())</f>
        <v>#N/A</v>
      </c>
      <c r="L71" s="407" t="e">
        <f>IF(ISNUMBER(Regressions!L81),ROUND(Regressions!L81, 1), NA())</f>
        <v>#N/A</v>
      </c>
      <c r="M71" s="404" t="e">
        <f>IF(ISNUMBER(Regressions!M81),ROUND(Regressions!M81, 1), NA())</f>
        <v>#N/A</v>
      </c>
      <c r="N71" s="408" t="e">
        <f>IF(ISNUMBER(Regressions!N81),ROUND(Regressions!N81, 1), NA())</f>
        <v>#N/A</v>
      </c>
      <c r="O71" s="402" t="e">
        <f>IF(ISNUMBER(Regressions!O81),ROUND(Regressions!O81, 1), NA())</f>
        <v>#N/A</v>
      </c>
      <c r="P71" s="307" t="e">
        <f>IF(ISNUMBER(Regressions!P81),ROUND(Regressions!P81, 1), NA())</f>
        <v>#N/A</v>
      </c>
      <c r="Q71" s="409" t="e">
        <f>IF(ISNUMBER(Regressions!Q81),ROUND(Regressions!Q81, 1), NA())</f>
        <v>#N/A</v>
      </c>
      <c r="R71" s="404" t="e">
        <f>IF(ISNUMBER(Regressions!R81),ROUND(Regressions!R81, 1), NA())</f>
        <v>#N/A</v>
      </c>
      <c r="S71" s="405" t="e">
        <f>IF(ISNUMBER(Regressions!S81),ROUND(Regressions!S81, 1), NA())</f>
        <v>#N/A</v>
      </c>
    </row>
    <row r="72" x14ac:dyDescent="0.2">
      <c r="A72" s="239" t="str">
        <f>IF(ISBLANK(Regressions!A82), " ", Regressions!A82)</f>
        <v>Madagascar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2176003</v>
      </c>
      <c r="E72" s="394" t="e">
        <f>IF(ISNUMBER(Regressions!E82),ROUND(Regressions!E82, 1), NA())</f>
        <v>#N/A</v>
      </c>
      <c r="F72" s="306" t="e">
        <f>IF(ISNUMBER(Regressions!F82),ROUND(Regressions!F82, 1), NA())</f>
        <v>#N/A</v>
      </c>
      <c r="G72" s="395" t="e">
        <f>IF(ISNUMBER(Regressions!G82),ROUND(Regressions!G82, 1), NA())</f>
        <v>#N/A</v>
      </c>
      <c r="H72" s="396" t="e">
        <f>IF(ISNUMBER(Regressions!H82),ROUND(Regressions!H82, 1), NA())</f>
        <v>#N/A</v>
      </c>
      <c r="I72" s="397" t="e">
        <f>IF(ISNUMBER(Regressions!I82),ROUND(Regressions!I82, 1), NA())</f>
        <v>#N/A</v>
      </c>
      <c r="J72" s="398" t="e">
        <f>IF(ISNUMBER(Regressions!J82),ROUND(Regressions!J82, 1), NA())</f>
        <v>#N/A</v>
      </c>
      <c r="K72" s="306" t="e">
        <f>IF(ISNUMBER(Regressions!K82),ROUND(Regressions!K82, 1), NA())</f>
        <v>#N/A</v>
      </c>
      <c r="L72" s="399" t="e">
        <f>IF(ISNUMBER(Regressions!L82),ROUND(Regressions!L82, 1), NA())</f>
        <v>#N/A</v>
      </c>
      <c r="M72" s="396" t="e">
        <f>IF(ISNUMBER(Regressions!M82),ROUND(Regressions!M82, 1), NA())</f>
        <v>#N/A</v>
      </c>
      <c r="N72" s="400" t="e">
        <f>IF(ISNUMBER(Regressions!N82),ROUND(Regressions!N82, 1), NA())</f>
        <v>#N/A</v>
      </c>
      <c r="O72" s="394" t="e">
        <f>IF(ISNUMBER(Regressions!O82),ROUND(Regressions!O82, 1), NA())</f>
        <v>#N/A</v>
      </c>
      <c r="P72" s="306" t="e">
        <f>IF(ISNUMBER(Regressions!P82),ROUND(Regressions!P82, 1), NA())</f>
        <v>#N/A</v>
      </c>
      <c r="Q72" s="401" t="e">
        <f>IF(ISNUMBER(Regressions!Q82),ROUND(Regressions!Q82, 1), NA())</f>
        <v>#N/A</v>
      </c>
      <c r="R72" s="396" t="e">
        <f>IF(ISNUMBER(Regressions!R82),ROUND(Regressions!R82, 1), NA())</f>
        <v>#N/A</v>
      </c>
      <c r="S72" s="397" t="e">
        <f>IF(ISNUMBER(Regressions!S82),ROUND(Regressions!S82, 1), NA())</f>
        <v>#N/A</v>
      </c>
    </row>
    <row r="73" x14ac:dyDescent="0.2">
      <c r="A73" s="239" t="str">
        <f>IF(ISBLANK(Regressions!A83), " ", Regressions!A83)</f>
        <v>Madagascar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2250455</v>
      </c>
      <c r="E73" s="394" t="e">
        <f>IF(ISNUMBER(Regressions!E83),ROUND(Regressions!E83, 1), NA())</f>
        <v>#N/A</v>
      </c>
      <c r="F73" s="306" t="e">
        <f>IF(ISNUMBER(Regressions!F83),ROUND(Regressions!F83, 1), NA())</f>
        <v>#N/A</v>
      </c>
      <c r="G73" s="395" t="e">
        <f>IF(ISNUMBER(Regressions!G83),ROUND(Regressions!G83, 1), NA())</f>
        <v>#N/A</v>
      </c>
      <c r="H73" s="396" t="e">
        <f>IF(ISNUMBER(Regressions!H83),ROUND(Regressions!H83, 1), NA())</f>
        <v>#N/A</v>
      </c>
      <c r="I73" s="397" t="e">
        <f>IF(ISNUMBER(Regressions!I83),ROUND(Regressions!I83, 1), NA())</f>
        <v>#N/A</v>
      </c>
      <c r="J73" s="398" t="e">
        <f>IF(ISNUMBER(Regressions!J83),ROUND(Regressions!J83, 1), NA())</f>
        <v>#N/A</v>
      </c>
      <c r="K73" s="306" t="e">
        <f>IF(ISNUMBER(Regressions!K83),ROUND(Regressions!K83, 1), NA())</f>
        <v>#N/A</v>
      </c>
      <c r="L73" s="399" t="e">
        <f>IF(ISNUMBER(Regressions!L83),ROUND(Regressions!L83, 1), NA())</f>
        <v>#N/A</v>
      </c>
      <c r="M73" s="396" t="e">
        <f>IF(ISNUMBER(Regressions!M83),ROUND(Regressions!M83, 1), NA())</f>
        <v>#N/A</v>
      </c>
      <c r="N73" s="400" t="e">
        <f>IF(ISNUMBER(Regressions!N83),ROUND(Regressions!N83, 1), NA())</f>
        <v>#N/A</v>
      </c>
      <c r="O73" s="394" t="e">
        <f>IF(ISNUMBER(Regressions!O83),ROUND(Regressions!O83, 1), NA())</f>
        <v>#N/A</v>
      </c>
      <c r="P73" s="306" t="e">
        <f>IF(ISNUMBER(Regressions!P83),ROUND(Regressions!P83, 1), NA())</f>
        <v>#N/A</v>
      </c>
      <c r="Q73" s="401" t="e">
        <f>IF(ISNUMBER(Regressions!Q83),ROUND(Regressions!Q83, 1), NA())</f>
        <v>#N/A</v>
      </c>
      <c r="R73" s="396" t="e">
        <f>IF(ISNUMBER(Regressions!R83),ROUND(Regressions!R83, 1), NA())</f>
        <v>#N/A</v>
      </c>
      <c r="S73" s="397" t="e">
        <f>IF(ISNUMBER(Regressions!S83),ROUND(Regressions!S83, 1), NA())</f>
        <v>#N/A</v>
      </c>
    </row>
    <row r="74" x14ac:dyDescent="0.2">
      <c r="A74" s="239" t="str">
        <f>IF(ISBLANK(Regressions!A84), " ", Regressions!A84)</f>
        <v>Madagascar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2330718</v>
      </c>
      <c r="E74" s="394" t="e">
        <f>IF(ISNUMBER(Regressions!E84),ROUND(Regressions!E84, 1), NA())</f>
        <v>#N/A</v>
      </c>
      <c r="F74" s="306" t="e">
        <f>IF(ISNUMBER(Regressions!F84),ROUND(Regressions!F84, 1), NA())</f>
        <v>#N/A</v>
      </c>
      <c r="G74" s="395" t="e">
        <f>IF(ISNUMBER(Regressions!G84),ROUND(Regressions!G84, 1), NA())</f>
        <v>#N/A</v>
      </c>
      <c r="H74" s="396" t="e">
        <f>IF(ISNUMBER(Regressions!H84),ROUND(Regressions!H84, 1), NA())</f>
        <v>#N/A</v>
      </c>
      <c r="I74" s="397" t="e">
        <f>IF(ISNUMBER(Regressions!I84),ROUND(Regressions!I84, 1), NA())</f>
        <v>#N/A</v>
      </c>
      <c r="J74" s="398" t="e">
        <f>IF(ISNUMBER(Regressions!J84),ROUND(Regressions!J84, 1), NA())</f>
        <v>#N/A</v>
      </c>
      <c r="K74" s="306" t="e">
        <f>IF(ISNUMBER(Regressions!K84),ROUND(Regressions!K84, 1), NA())</f>
        <v>#N/A</v>
      </c>
      <c r="L74" s="399" t="e">
        <f>IF(ISNUMBER(Regressions!L84),ROUND(Regressions!L84, 1), NA())</f>
        <v>#N/A</v>
      </c>
      <c r="M74" s="396" t="e">
        <f>IF(ISNUMBER(Regressions!M84),ROUND(Regressions!M84, 1), NA())</f>
        <v>#N/A</v>
      </c>
      <c r="N74" s="400" t="e">
        <f>IF(ISNUMBER(Regressions!N84),ROUND(Regressions!N84, 1), NA())</f>
        <v>#N/A</v>
      </c>
      <c r="O74" s="394" t="e">
        <f>IF(ISNUMBER(Regressions!O84),ROUND(Regressions!O84, 1), NA())</f>
        <v>#N/A</v>
      </c>
      <c r="P74" s="306" t="e">
        <f>IF(ISNUMBER(Regressions!P84),ROUND(Regressions!P84, 1), NA())</f>
        <v>#N/A</v>
      </c>
      <c r="Q74" s="401" t="e">
        <f>IF(ISNUMBER(Regressions!Q84),ROUND(Regressions!Q84, 1), NA())</f>
        <v>#N/A</v>
      </c>
      <c r="R74" s="396" t="e">
        <f>IF(ISNUMBER(Regressions!R84),ROUND(Regressions!R84, 1), NA())</f>
        <v>#N/A</v>
      </c>
      <c r="S74" s="397" t="e">
        <f>IF(ISNUMBER(Regressions!S84),ROUND(Regressions!S84, 1), NA())</f>
        <v>#N/A</v>
      </c>
    </row>
    <row r="75" x14ac:dyDescent="0.2">
      <c r="A75" s="239" t="str">
        <f>IF(ISBLANK(Regressions!A85), " ", Regressions!A85)</f>
        <v>Madagascar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2415531</v>
      </c>
      <c r="E75" s="394" t="e">
        <f>IF(ISNUMBER(Regressions!E85),ROUND(Regressions!E85, 1), NA())</f>
        <v>#N/A</v>
      </c>
      <c r="F75" s="306" t="e">
        <f>IF(ISNUMBER(Regressions!F85),ROUND(Regressions!F85, 1), NA())</f>
        <v>#N/A</v>
      </c>
      <c r="G75" s="395" t="e">
        <f>IF(ISNUMBER(Regressions!G85),ROUND(Regressions!G85, 1), NA())</f>
        <v>#N/A</v>
      </c>
      <c r="H75" s="396" t="e">
        <f>IF(ISNUMBER(Regressions!H85),ROUND(Regressions!H85, 1), NA())</f>
        <v>#N/A</v>
      </c>
      <c r="I75" s="397" t="e">
        <f>IF(ISNUMBER(Regressions!I85),ROUND(Regressions!I85, 1), NA())</f>
        <v>#N/A</v>
      </c>
      <c r="J75" s="398" t="e">
        <f>IF(ISNUMBER(Regressions!J85),ROUND(Regressions!J85, 1), NA())</f>
        <v>#N/A</v>
      </c>
      <c r="K75" s="306" t="e">
        <f>IF(ISNUMBER(Regressions!K85),ROUND(Regressions!K85, 1), NA())</f>
        <v>#N/A</v>
      </c>
      <c r="L75" s="399" t="e">
        <f>IF(ISNUMBER(Regressions!L85),ROUND(Regressions!L85, 1), NA())</f>
        <v>#N/A</v>
      </c>
      <c r="M75" s="396" t="e">
        <f>IF(ISNUMBER(Regressions!M85),ROUND(Regressions!M85, 1), NA())</f>
        <v>#N/A</v>
      </c>
      <c r="N75" s="400" t="e">
        <f>IF(ISNUMBER(Regressions!N85),ROUND(Regressions!N85, 1), NA())</f>
        <v>#N/A</v>
      </c>
      <c r="O75" s="394" t="e">
        <f>IF(ISNUMBER(Regressions!O85),ROUND(Regressions!O85, 1), NA())</f>
        <v>#N/A</v>
      </c>
      <c r="P75" s="306" t="e">
        <f>IF(ISNUMBER(Regressions!P85),ROUND(Regressions!P85, 1), NA())</f>
        <v>#N/A</v>
      </c>
      <c r="Q75" s="401" t="e">
        <f>IF(ISNUMBER(Regressions!Q85),ROUND(Regressions!Q85, 1), NA())</f>
        <v>#N/A</v>
      </c>
      <c r="R75" s="396" t="e">
        <f>IF(ISNUMBER(Regressions!R85),ROUND(Regressions!R85, 1), NA())</f>
        <v>#N/A</v>
      </c>
      <c r="S75" s="397" t="e">
        <f>IF(ISNUMBER(Regressions!S85),ROUND(Regressions!S85, 1), NA())</f>
        <v>#N/A</v>
      </c>
    </row>
    <row r="76" x14ac:dyDescent="0.2">
      <c r="A76" s="239" t="str">
        <f>IF(ISBLANK(Regressions!A86), " ", Regressions!A86)</f>
        <v>Madagascar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2503094</v>
      </c>
      <c r="E76" s="394" t="e">
        <f>IF(ISNUMBER(Regressions!E86),ROUND(Regressions!E86, 1), NA())</f>
        <v>#N/A</v>
      </c>
      <c r="F76" s="306" t="e">
        <f>IF(ISNUMBER(Regressions!F86),ROUND(Regressions!F86, 1), NA())</f>
        <v>#N/A</v>
      </c>
      <c r="G76" s="395" t="e">
        <f>IF(ISNUMBER(Regressions!G86),ROUND(Regressions!G86, 1), NA())</f>
        <v>#N/A</v>
      </c>
      <c r="H76" s="396" t="e">
        <f>IF(ISNUMBER(Regressions!H86),ROUND(Regressions!H86, 1), NA())</f>
        <v>#N/A</v>
      </c>
      <c r="I76" s="397" t="e">
        <f>IF(ISNUMBER(Regressions!I86),ROUND(Regressions!I86, 1), NA())</f>
        <v>#N/A</v>
      </c>
      <c r="J76" s="398" t="e">
        <f>IF(ISNUMBER(Regressions!J86),ROUND(Regressions!J86, 1), NA())</f>
        <v>#N/A</v>
      </c>
      <c r="K76" s="306" t="e">
        <f>IF(ISNUMBER(Regressions!K86),ROUND(Regressions!K86, 1), NA())</f>
        <v>#N/A</v>
      </c>
      <c r="L76" s="399" t="e">
        <f>IF(ISNUMBER(Regressions!L86),ROUND(Regressions!L86, 1), NA())</f>
        <v>#N/A</v>
      </c>
      <c r="M76" s="396" t="e">
        <f>IF(ISNUMBER(Regressions!M86),ROUND(Regressions!M86, 1), NA())</f>
        <v>#N/A</v>
      </c>
      <c r="N76" s="400" t="e">
        <f>IF(ISNUMBER(Regressions!N86),ROUND(Regressions!N86, 1), NA())</f>
        <v>#N/A</v>
      </c>
      <c r="O76" s="394" t="e">
        <f>IF(ISNUMBER(Regressions!O86),ROUND(Regressions!O86, 1), NA())</f>
        <v>#N/A</v>
      </c>
      <c r="P76" s="306" t="e">
        <f>IF(ISNUMBER(Regressions!P86),ROUND(Regressions!P86, 1), NA())</f>
        <v>#N/A</v>
      </c>
      <c r="Q76" s="401" t="e">
        <f>IF(ISNUMBER(Regressions!Q86),ROUND(Regressions!Q86, 1), NA())</f>
        <v>#N/A</v>
      </c>
      <c r="R76" s="396" t="e">
        <f>IF(ISNUMBER(Regressions!R86),ROUND(Regressions!R86, 1), NA())</f>
        <v>#N/A</v>
      </c>
      <c r="S76" s="397" t="e">
        <f>IF(ISNUMBER(Regressions!S86),ROUND(Regressions!S86, 1), NA())</f>
        <v>#N/A</v>
      </c>
    </row>
    <row r="77" x14ac:dyDescent="0.2">
      <c r="A77" s="239" t="str">
        <f>IF(ISBLANK(Regressions!A87), " ", Regressions!A87)</f>
        <v>Madagascar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2590169</v>
      </c>
      <c r="E77" s="394" t="e">
        <f>IF(ISNUMBER(Regressions!E87),ROUND(Regressions!E87, 1), NA())</f>
        <v>#N/A</v>
      </c>
      <c r="F77" s="306">
        <f>IF(ISNUMBER(Regressions!F87),ROUND(Regressions!F87, 1), NA())</f>
        <v>19.7</v>
      </c>
      <c r="G77" s="395" t="e">
        <f>IF(ISNUMBER(Regressions!G87),ROUND(Regressions!G87, 1), NA())</f>
        <v>#N/A</v>
      </c>
      <c r="H77" s="396">
        <f>IF(ISNUMBER(Regressions!H87),ROUND(Regressions!H87, 1), NA())</f>
        <v>19.7</v>
      </c>
      <c r="I77" s="397">
        <f>IF(ISNUMBER(Regressions!I87),ROUND(Regressions!I87, 1), NA())</f>
        <v>80.3</v>
      </c>
      <c r="J77" s="398">
        <f>IF(ISNUMBER(Regressions!J87),ROUND(Regressions!J87, 1), NA())</f>
        <v>56.9</v>
      </c>
      <c r="K77" s="306" t="e">
        <f>IF(ISNUMBER(Regressions!K87),ROUND(Regressions!K87, 1), NA())</f>
        <v>#N/A</v>
      </c>
      <c r="L77" s="399" t="e">
        <f>IF(ISNUMBER(Regressions!L87),ROUND(Regressions!L87, 1), NA())</f>
        <v>#N/A</v>
      </c>
      <c r="M77" s="396">
        <f>IF(ISNUMBER(Regressions!M87),ROUND(Regressions!M87, 1), NA())</f>
        <v>56.9</v>
      </c>
      <c r="N77" s="400">
        <f>IF(ISNUMBER(Regressions!N87),ROUND(Regressions!N87, 1), NA())</f>
        <v>43.1</v>
      </c>
      <c r="O77" s="394" t="e">
        <f>IF(ISNUMBER(Regressions!O87),ROUND(Regressions!O87, 1), NA())</f>
        <v>#N/A</v>
      </c>
      <c r="P77" s="306" t="e">
        <f>IF(ISNUMBER(Regressions!P87),ROUND(Regressions!P87, 1), NA())</f>
        <v>#N/A</v>
      </c>
      <c r="Q77" s="401" t="e">
        <f>IF(ISNUMBER(Regressions!Q87),ROUND(Regressions!Q87, 1), NA())</f>
        <v>#N/A</v>
      </c>
      <c r="R77" s="396" t="e">
        <f>IF(ISNUMBER(Regressions!R87),ROUND(Regressions!R87, 1), NA())</f>
        <v>#N/A</v>
      </c>
      <c r="S77" s="397" t="e">
        <f>IF(ISNUMBER(Regressions!S87),ROUND(Regressions!S87, 1), NA())</f>
        <v>#N/A</v>
      </c>
    </row>
    <row r="78" x14ac:dyDescent="0.2">
      <c r="A78" s="239" t="str">
        <f>IF(ISBLANK(Regressions!A88), " ", Regressions!A88)</f>
        <v>Madagascar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2672508</v>
      </c>
      <c r="E78" s="394" t="e">
        <f>IF(ISNUMBER(Regressions!E88),ROUND(Regressions!E88, 1), NA())</f>
        <v>#N/A</v>
      </c>
      <c r="F78" s="306">
        <f>IF(ISNUMBER(Regressions!F88),ROUND(Regressions!F88, 1), NA())</f>
        <v>19.7</v>
      </c>
      <c r="G78" s="395" t="e">
        <f>IF(ISNUMBER(Regressions!G88),ROUND(Regressions!G88, 1), NA())</f>
        <v>#N/A</v>
      </c>
      <c r="H78" s="396">
        <f>IF(ISNUMBER(Regressions!H88),ROUND(Regressions!H88, 1), NA())</f>
        <v>19.7</v>
      </c>
      <c r="I78" s="397">
        <f>IF(ISNUMBER(Regressions!I88),ROUND(Regressions!I88, 1), NA())</f>
        <v>80.3</v>
      </c>
      <c r="J78" s="398">
        <f>IF(ISNUMBER(Regressions!J88),ROUND(Regressions!J88, 1), NA())</f>
        <v>56.9</v>
      </c>
      <c r="K78" s="306" t="e">
        <f>IF(ISNUMBER(Regressions!K88),ROUND(Regressions!K88, 1), NA())</f>
        <v>#N/A</v>
      </c>
      <c r="L78" s="399" t="e">
        <f>IF(ISNUMBER(Regressions!L88),ROUND(Regressions!L88, 1), NA())</f>
        <v>#N/A</v>
      </c>
      <c r="M78" s="396">
        <f>IF(ISNUMBER(Regressions!M88),ROUND(Regressions!M88, 1), NA())</f>
        <v>56.9</v>
      </c>
      <c r="N78" s="400">
        <f>IF(ISNUMBER(Regressions!N88),ROUND(Regressions!N88, 1), NA())</f>
        <v>43.1</v>
      </c>
      <c r="O78" s="394" t="e">
        <f>IF(ISNUMBER(Regressions!O88),ROUND(Regressions!O88, 1), NA())</f>
        <v>#N/A</v>
      </c>
      <c r="P78" s="306" t="e">
        <f>IF(ISNUMBER(Regressions!P88),ROUND(Regressions!P88, 1), NA())</f>
        <v>#N/A</v>
      </c>
      <c r="Q78" s="401" t="e">
        <f>IF(ISNUMBER(Regressions!Q88),ROUND(Regressions!Q88, 1), NA())</f>
        <v>#N/A</v>
      </c>
      <c r="R78" s="396" t="e">
        <f>IF(ISNUMBER(Regressions!R88),ROUND(Regressions!R88, 1), NA())</f>
        <v>#N/A</v>
      </c>
      <c r="S78" s="397" t="e">
        <f>IF(ISNUMBER(Regressions!S88),ROUND(Regressions!S88, 1), NA())</f>
        <v>#N/A</v>
      </c>
    </row>
    <row r="79" x14ac:dyDescent="0.2">
      <c r="A79" s="239" t="str">
        <f>IF(ISBLANK(Regressions!A89), " ", Regressions!A89)</f>
        <v>Madagascar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2755984</v>
      </c>
      <c r="E79" s="394" t="e">
        <f>IF(ISNUMBER(Regressions!E89),ROUND(Regressions!E89, 1), NA())</f>
        <v>#N/A</v>
      </c>
      <c r="F79" s="306">
        <f>IF(ISNUMBER(Regressions!F89),ROUND(Regressions!F89, 1), NA())</f>
        <v>19.7</v>
      </c>
      <c r="G79" s="395" t="e">
        <f>IF(ISNUMBER(Regressions!G89),ROUND(Regressions!G89, 1), NA())</f>
        <v>#N/A</v>
      </c>
      <c r="H79" s="396">
        <f>IF(ISNUMBER(Regressions!H89),ROUND(Regressions!H89, 1), NA())</f>
        <v>19.7</v>
      </c>
      <c r="I79" s="397">
        <f>IF(ISNUMBER(Regressions!I89),ROUND(Regressions!I89, 1), NA())</f>
        <v>80.3</v>
      </c>
      <c r="J79" s="398">
        <f>IF(ISNUMBER(Regressions!J89),ROUND(Regressions!J89, 1), NA())</f>
        <v>56.9</v>
      </c>
      <c r="K79" s="306" t="e">
        <f>IF(ISNUMBER(Regressions!K89),ROUND(Regressions!K89, 1), NA())</f>
        <v>#N/A</v>
      </c>
      <c r="L79" s="399" t="e">
        <f>IF(ISNUMBER(Regressions!L89),ROUND(Regressions!L89, 1), NA())</f>
        <v>#N/A</v>
      </c>
      <c r="M79" s="396">
        <f>IF(ISNUMBER(Regressions!M89),ROUND(Regressions!M89, 1), NA())</f>
        <v>56.9</v>
      </c>
      <c r="N79" s="400">
        <f>IF(ISNUMBER(Regressions!N89),ROUND(Regressions!N89, 1), NA())</f>
        <v>43.1</v>
      </c>
      <c r="O79" s="394" t="e">
        <f>IF(ISNUMBER(Regressions!O89),ROUND(Regressions!O89, 1), NA())</f>
        <v>#N/A</v>
      </c>
      <c r="P79" s="306" t="e">
        <f>IF(ISNUMBER(Regressions!P89),ROUND(Regressions!P89, 1), NA())</f>
        <v>#N/A</v>
      </c>
      <c r="Q79" s="401" t="e">
        <f>IF(ISNUMBER(Regressions!Q89),ROUND(Regressions!Q89, 1), NA())</f>
        <v>#N/A</v>
      </c>
      <c r="R79" s="396" t="e">
        <f>IF(ISNUMBER(Regressions!R89),ROUND(Regressions!R89, 1), NA())</f>
        <v>#N/A</v>
      </c>
      <c r="S79" s="397" t="e">
        <f>IF(ISNUMBER(Regressions!S89),ROUND(Regressions!S89, 1), NA())</f>
        <v>#N/A</v>
      </c>
    </row>
    <row r="80" x14ac:dyDescent="0.2">
      <c r="A80" s="239" t="str">
        <f>IF(ISBLANK(Regressions!A90), " ", Regressions!A90)</f>
        <v>Madagascar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2831115</v>
      </c>
      <c r="E80" s="394" t="e">
        <f>IF(ISNUMBER(Regressions!E90),ROUND(Regressions!E90, 1), NA())</f>
        <v>#N/A</v>
      </c>
      <c r="F80" s="306">
        <f>IF(ISNUMBER(Regressions!F90),ROUND(Regressions!F90, 1), NA())</f>
        <v>19.7</v>
      </c>
      <c r="G80" s="395" t="e">
        <f>IF(ISNUMBER(Regressions!G90),ROUND(Regressions!G90, 1), NA())</f>
        <v>#N/A</v>
      </c>
      <c r="H80" s="396">
        <f>IF(ISNUMBER(Regressions!H90),ROUND(Regressions!H90, 1), NA())</f>
        <v>19.7</v>
      </c>
      <c r="I80" s="397">
        <f>IF(ISNUMBER(Regressions!I90),ROUND(Regressions!I90, 1), NA())</f>
        <v>80.3</v>
      </c>
      <c r="J80" s="398">
        <f>IF(ISNUMBER(Regressions!J90),ROUND(Regressions!J90, 1), NA())</f>
        <v>56.9</v>
      </c>
      <c r="K80" s="306" t="e">
        <f>IF(ISNUMBER(Regressions!K90),ROUND(Regressions!K90, 1), NA())</f>
        <v>#N/A</v>
      </c>
      <c r="L80" s="399" t="e">
        <f>IF(ISNUMBER(Regressions!L90),ROUND(Regressions!L90, 1), NA())</f>
        <v>#N/A</v>
      </c>
      <c r="M80" s="396">
        <f>IF(ISNUMBER(Regressions!M90),ROUND(Regressions!M90, 1), NA())</f>
        <v>56.9</v>
      </c>
      <c r="N80" s="400">
        <f>IF(ISNUMBER(Regressions!N90),ROUND(Regressions!N90, 1), NA())</f>
        <v>43.1</v>
      </c>
      <c r="O80" s="394" t="e">
        <f>IF(ISNUMBER(Regressions!O90),ROUND(Regressions!O90, 1), NA())</f>
        <v>#N/A</v>
      </c>
      <c r="P80" s="306" t="e">
        <f>IF(ISNUMBER(Regressions!P90),ROUND(Regressions!P90, 1), NA())</f>
        <v>#N/A</v>
      </c>
      <c r="Q80" s="401" t="e">
        <f>IF(ISNUMBER(Regressions!Q90),ROUND(Regressions!Q90, 1), NA())</f>
        <v>#N/A</v>
      </c>
      <c r="R80" s="396" t="e">
        <f>IF(ISNUMBER(Regressions!R90),ROUND(Regressions!R90, 1), NA())</f>
        <v>#N/A</v>
      </c>
      <c r="S80" s="397" t="e">
        <f>IF(ISNUMBER(Regressions!S90),ROUND(Regressions!S90, 1), NA())</f>
        <v>#N/A</v>
      </c>
    </row>
    <row r="81" x14ac:dyDescent="0.2">
      <c r="A81" s="239" t="str">
        <f>IF(ISBLANK(Regressions!A91), " ", Regressions!A91)</f>
        <v>Madagascar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2896028</v>
      </c>
      <c r="E81" s="394" t="e">
        <f>IF(ISNUMBER(Regressions!E91),ROUND(Regressions!E91, 1), NA())</f>
        <v>#N/A</v>
      </c>
      <c r="F81" s="306">
        <f>IF(ISNUMBER(Regressions!F91),ROUND(Regressions!F91, 1), NA())</f>
        <v>19.7</v>
      </c>
      <c r="G81" s="395" t="e">
        <f>IF(ISNUMBER(Regressions!G91),ROUND(Regressions!G91, 1), NA())</f>
        <v>#N/A</v>
      </c>
      <c r="H81" s="396">
        <f>IF(ISNUMBER(Regressions!H91),ROUND(Regressions!H91, 1), NA())</f>
        <v>19.7</v>
      </c>
      <c r="I81" s="397">
        <f>IF(ISNUMBER(Regressions!I91),ROUND(Regressions!I91, 1), NA())</f>
        <v>80.3</v>
      </c>
      <c r="J81" s="398">
        <f>IF(ISNUMBER(Regressions!J91),ROUND(Regressions!J91, 1), NA())</f>
        <v>56.9</v>
      </c>
      <c r="K81" s="306" t="e">
        <f>IF(ISNUMBER(Regressions!K91),ROUND(Regressions!K91, 1), NA())</f>
        <v>#N/A</v>
      </c>
      <c r="L81" s="399" t="e">
        <f>IF(ISNUMBER(Regressions!L91),ROUND(Regressions!L91, 1), NA())</f>
        <v>#N/A</v>
      </c>
      <c r="M81" s="396">
        <f>IF(ISNUMBER(Regressions!M91),ROUND(Regressions!M91, 1), NA())</f>
        <v>56.9</v>
      </c>
      <c r="N81" s="400">
        <f>IF(ISNUMBER(Regressions!N91),ROUND(Regressions!N91, 1), NA())</f>
        <v>43.1</v>
      </c>
      <c r="O81" s="394" t="e">
        <f>IF(ISNUMBER(Regressions!O91),ROUND(Regressions!O91, 1), NA())</f>
        <v>#N/A</v>
      </c>
      <c r="P81" s="306" t="e">
        <f>IF(ISNUMBER(Regressions!P91),ROUND(Regressions!P91, 1), NA())</f>
        <v>#N/A</v>
      </c>
      <c r="Q81" s="401" t="e">
        <f>IF(ISNUMBER(Regressions!Q91),ROUND(Regressions!Q91, 1), NA())</f>
        <v>#N/A</v>
      </c>
      <c r="R81" s="396" t="e">
        <f>IF(ISNUMBER(Regressions!R91),ROUND(Regressions!R91, 1), NA())</f>
        <v>#N/A</v>
      </c>
      <c r="S81" s="397" t="e">
        <f>IF(ISNUMBER(Regressions!S91),ROUND(Regressions!S91, 1), NA())</f>
        <v>#N/A</v>
      </c>
    </row>
    <row r="82" x14ac:dyDescent="0.2">
      <c r="A82" s="239" t="str">
        <f>IF(ISBLANK(Regressions!A92), " ", Regressions!A92)</f>
        <v>Madagascar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2951559</v>
      </c>
      <c r="E82" s="394" t="e">
        <f>IF(ISNUMBER(Regressions!E92),ROUND(Regressions!E92, 1), NA())</f>
        <v>#N/A</v>
      </c>
      <c r="F82" s="306">
        <f>IF(ISNUMBER(Regressions!F92),ROUND(Regressions!F92, 1), NA())</f>
        <v>18.8</v>
      </c>
      <c r="G82" s="395" t="e">
        <f>IF(ISNUMBER(Regressions!G92),ROUND(Regressions!G92, 1), NA())</f>
        <v>#N/A</v>
      </c>
      <c r="H82" s="396">
        <f>IF(ISNUMBER(Regressions!H92),ROUND(Regressions!H92, 1), NA())</f>
        <v>18.8</v>
      </c>
      <c r="I82" s="397">
        <f>IF(ISNUMBER(Regressions!I92),ROUND(Regressions!I92, 1), NA())</f>
        <v>81.2</v>
      </c>
      <c r="J82" s="398">
        <f>IF(ISNUMBER(Regressions!J92),ROUND(Regressions!J92, 1), NA())</f>
        <v>57.7</v>
      </c>
      <c r="K82" s="306" t="e">
        <f>IF(ISNUMBER(Regressions!K92),ROUND(Regressions!K92, 1), NA())</f>
        <v>#N/A</v>
      </c>
      <c r="L82" s="399" t="e">
        <f>IF(ISNUMBER(Regressions!L92),ROUND(Regressions!L92, 1), NA())</f>
        <v>#N/A</v>
      </c>
      <c r="M82" s="396">
        <f>IF(ISNUMBER(Regressions!M92),ROUND(Regressions!M92, 1), NA())</f>
        <v>57.7</v>
      </c>
      <c r="N82" s="400">
        <f>IF(ISNUMBER(Regressions!N92),ROUND(Regressions!N92, 1), NA())</f>
        <v>42.3</v>
      </c>
      <c r="O82" s="394" t="e">
        <f>IF(ISNUMBER(Regressions!O92),ROUND(Regressions!O92, 1), NA())</f>
        <v>#N/A</v>
      </c>
      <c r="P82" s="306" t="e">
        <f>IF(ISNUMBER(Regressions!P92),ROUND(Regressions!P92, 1), NA())</f>
        <v>#N/A</v>
      </c>
      <c r="Q82" s="401" t="e">
        <f>IF(ISNUMBER(Regressions!Q92),ROUND(Regressions!Q92, 1), NA())</f>
        <v>#N/A</v>
      </c>
      <c r="R82" s="396" t="e">
        <f>IF(ISNUMBER(Regressions!R92),ROUND(Regressions!R92, 1), NA())</f>
        <v>#N/A</v>
      </c>
      <c r="S82" s="397" t="e">
        <f>IF(ISNUMBER(Regressions!S92),ROUND(Regressions!S92, 1), NA())</f>
        <v>#N/A</v>
      </c>
    </row>
    <row r="83" x14ac:dyDescent="0.2">
      <c r="A83" s="239" t="str">
        <f>IF(ISBLANK(Regressions!A93), " ", Regressions!A93)</f>
        <v>Madagascar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3001891</v>
      </c>
      <c r="E83" s="394" t="e">
        <f>IF(ISNUMBER(Regressions!E93),ROUND(Regressions!E93, 1), NA())</f>
        <v>#N/A</v>
      </c>
      <c r="F83" s="306">
        <f>IF(ISNUMBER(Regressions!F93),ROUND(Regressions!F93, 1), NA())</f>
        <v>18</v>
      </c>
      <c r="G83" s="395" t="e">
        <f>IF(ISNUMBER(Regressions!G93),ROUND(Regressions!G93, 1), NA())</f>
        <v>#N/A</v>
      </c>
      <c r="H83" s="396">
        <f>IF(ISNUMBER(Regressions!H93),ROUND(Regressions!H93, 1), NA())</f>
        <v>18</v>
      </c>
      <c r="I83" s="397">
        <f>IF(ISNUMBER(Regressions!I93),ROUND(Regressions!I93, 1), NA())</f>
        <v>82.1</v>
      </c>
      <c r="J83" s="398">
        <f>IF(ISNUMBER(Regressions!J93),ROUND(Regressions!J93, 1), NA())</f>
        <v>58.5</v>
      </c>
      <c r="K83" s="306" t="e">
        <f>IF(ISNUMBER(Regressions!K93),ROUND(Regressions!K93, 1), NA())</f>
        <v>#N/A</v>
      </c>
      <c r="L83" s="399" t="e">
        <f>IF(ISNUMBER(Regressions!L93),ROUND(Regressions!L93, 1), NA())</f>
        <v>#N/A</v>
      </c>
      <c r="M83" s="396">
        <f>IF(ISNUMBER(Regressions!M93),ROUND(Regressions!M93, 1), NA())</f>
        <v>58.5</v>
      </c>
      <c r="N83" s="400">
        <f>IF(ISNUMBER(Regressions!N93),ROUND(Regressions!N93, 1), NA())</f>
        <v>41.5</v>
      </c>
      <c r="O83" s="394" t="e">
        <f>IF(ISNUMBER(Regressions!O93),ROUND(Regressions!O93, 1), NA())</f>
        <v>#N/A</v>
      </c>
      <c r="P83" s="306" t="e">
        <f>IF(ISNUMBER(Regressions!P93),ROUND(Regressions!P93, 1), NA())</f>
        <v>#N/A</v>
      </c>
      <c r="Q83" s="401" t="e">
        <f>IF(ISNUMBER(Regressions!Q93),ROUND(Regressions!Q93, 1), NA())</f>
        <v>#N/A</v>
      </c>
      <c r="R83" s="396" t="e">
        <f>IF(ISNUMBER(Regressions!R93),ROUND(Regressions!R93, 1), NA())</f>
        <v>#N/A</v>
      </c>
      <c r="S83" s="397" t="e">
        <f>IF(ISNUMBER(Regressions!S93),ROUND(Regressions!S93, 1), NA())</f>
        <v>#N/A</v>
      </c>
    </row>
    <row r="84" x14ac:dyDescent="0.2">
      <c r="A84" s="239" t="str">
        <f>IF(ISBLANK(Regressions!A94), " ", Regressions!A94)</f>
        <v>Madagascar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3057905</v>
      </c>
      <c r="E84" s="394" t="e">
        <f>IF(ISNUMBER(Regressions!E94),ROUND(Regressions!E94, 1), NA())</f>
        <v>#N/A</v>
      </c>
      <c r="F84" s="306">
        <f>IF(ISNUMBER(Regressions!F94),ROUND(Regressions!F94, 1), NA())</f>
        <v>17.100000000000001</v>
      </c>
      <c r="G84" s="395" t="e">
        <f>IF(ISNUMBER(Regressions!G94),ROUND(Regressions!G94, 1), NA())</f>
        <v>#N/A</v>
      </c>
      <c r="H84" s="396">
        <f>IF(ISNUMBER(Regressions!H94),ROUND(Regressions!H94, 1), NA())</f>
        <v>17.100000000000001</v>
      </c>
      <c r="I84" s="397">
        <f>IF(ISNUMBER(Regressions!I94),ROUND(Regressions!I94, 1), NA())</f>
        <v>82.9</v>
      </c>
      <c r="J84" s="398">
        <f>IF(ISNUMBER(Regressions!J94),ROUND(Regressions!J94, 1), NA())</f>
        <v>59.3</v>
      </c>
      <c r="K84" s="306" t="e">
        <f>IF(ISNUMBER(Regressions!K94),ROUND(Regressions!K94, 1), NA())</f>
        <v>#N/A</v>
      </c>
      <c r="L84" s="399" t="e">
        <f>IF(ISNUMBER(Regressions!L94),ROUND(Regressions!L94, 1), NA())</f>
        <v>#N/A</v>
      </c>
      <c r="M84" s="396">
        <f>IF(ISNUMBER(Regressions!M94),ROUND(Regressions!M94, 1), NA())</f>
        <v>59.3</v>
      </c>
      <c r="N84" s="400">
        <f>IF(ISNUMBER(Regressions!N94),ROUND(Regressions!N94, 1), NA())</f>
        <v>40.700000000000003</v>
      </c>
      <c r="O84" s="394" t="e">
        <f>IF(ISNUMBER(Regressions!O94),ROUND(Regressions!O94, 1), NA())</f>
        <v>#N/A</v>
      </c>
      <c r="P84" s="306" t="e">
        <f>IF(ISNUMBER(Regressions!P94),ROUND(Regressions!P94, 1), NA())</f>
        <v>#N/A</v>
      </c>
      <c r="Q84" s="401" t="e">
        <f>IF(ISNUMBER(Regressions!Q94),ROUND(Regressions!Q94, 1), NA())</f>
        <v>#N/A</v>
      </c>
      <c r="R84" s="396" t="e">
        <f>IF(ISNUMBER(Regressions!R94),ROUND(Regressions!R94, 1), NA())</f>
        <v>#N/A</v>
      </c>
      <c r="S84" s="397" t="e">
        <f>IF(ISNUMBER(Regressions!S94),ROUND(Regressions!S94, 1), NA())</f>
        <v>#N/A</v>
      </c>
    </row>
    <row r="85" x14ac:dyDescent="0.2">
      <c r="A85" s="239" t="str">
        <f>IF(ISBLANK(Regressions!A95), " ", Regressions!A95)</f>
        <v>Madagascar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3115481</v>
      </c>
      <c r="E85" s="394" t="e">
        <f>IF(ISNUMBER(Regressions!E95),ROUND(Regressions!E95, 1), NA())</f>
        <v>#N/A</v>
      </c>
      <c r="F85" s="306">
        <f>IF(ISNUMBER(Regressions!F95),ROUND(Regressions!F95, 1), NA())</f>
        <v>16.3</v>
      </c>
      <c r="G85" s="395" t="e">
        <f>IF(ISNUMBER(Regressions!G95),ROUND(Regressions!G95, 1), NA())</f>
        <v>#N/A</v>
      </c>
      <c r="H85" s="396">
        <f>IF(ISNUMBER(Regressions!H95),ROUND(Regressions!H95, 1), NA())</f>
        <v>16.3</v>
      </c>
      <c r="I85" s="397">
        <f>IF(ISNUMBER(Regressions!I95),ROUND(Regressions!I95, 1), NA())</f>
        <v>83.8</v>
      </c>
      <c r="J85" s="398">
        <f>IF(ISNUMBER(Regressions!J95),ROUND(Regressions!J95, 1), NA())</f>
        <v>60.1</v>
      </c>
      <c r="K85" s="306" t="e">
        <f>IF(ISNUMBER(Regressions!K95),ROUND(Regressions!K95, 1), NA())</f>
        <v>#N/A</v>
      </c>
      <c r="L85" s="399" t="e">
        <f>IF(ISNUMBER(Regressions!L95),ROUND(Regressions!L95, 1), NA())</f>
        <v>#N/A</v>
      </c>
      <c r="M85" s="396">
        <f>IF(ISNUMBER(Regressions!M95),ROUND(Regressions!M95, 1), NA())</f>
        <v>60.1</v>
      </c>
      <c r="N85" s="400">
        <f>IF(ISNUMBER(Regressions!N95),ROUND(Regressions!N95, 1), NA())</f>
        <v>39.9</v>
      </c>
      <c r="O85" s="394" t="e">
        <f>IF(ISNUMBER(Regressions!O95),ROUND(Regressions!O95, 1), NA())</f>
        <v>#N/A</v>
      </c>
      <c r="P85" s="306" t="e">
        <f>IF(ISNUMBER(Regressions!P95),ROUND(Regressions!P95, 1), NA())</f>
        <v>#N/A</v>
      </c>
      <c r="Q85" s="401" t="e">
        <f>IF(ISNUMBER(Regressions!Q95),ROUND(Regressions!Q95, 1), NA())</f>
        <v>#N/A</v>
      </c>
      <c r="R85" s="396" t="e">
        <f>IF(ISNUMBER(Regressions!R95),ROUND(Regressions!R95, 1), NA())</f>
        <v>#N/A</v>
      </c>
      <c r="S85" s="397" t="e">
        <f>IF(ISNUMBER(Regressions!S95),ROUND(Regressions!S95, 1), NA())</f>
        <v>#N/A</v>
      </c>
    </row>
    <row r="86" x14ac:dyDescent="0.2">
      <c r="A86" s="239" t="str">
        <f>IF(ISBLANK(Regressions!A96), " ", Regressions!A96)</f>
        <v>Madagascar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3174354</v>
      </c>
      <c r="E86" s="394" t="e">
        <f>IF(ISNUMBER(Regressions!E96),ROUND(Regressions!E96, 1), NA())</f>
        <v>#N/A</v>
      </c>
      <c r="F86" s="306">
        <f>IF(ISNUMBER(Regressions!F96),ROUND(Regressions!F96, 1), NA())</f>
        <v>15.4</v>
      </c>
      <c r="G86" s="395" t="e">
        <f>IF(ISNUMBER(Regressions!G96),ROUND(Regressions!G96, 1), NA())</f>
        <v>#N/A</v>
      </c>
      <c r="H86" s="396">
        <f>IF(ISNUMBER(Regressions!H96),ROUND(Regressions!H96, 1), NA())</f>
        <v>15.4</v>
      </c>
      <c r="I86" s="397">
        <f>IF(ISNUMBER(Regressions!I96),ROUND(Regressions!I96, 1), NA())</f>
        <v>84.6</v>
      </c>
      <c r="J86" s="398">
        <f>IF(ISNUMBER(Regressions!J96),ROUND(Regressions!J96, 1), NA())</f>
        <v>60.9</v>
      </c>
      <c r="K86" s="306" t="e">
        <f>IF(ISNUMBER(Regressions!K96),ROUND(Regressions!K96, 1), NA())</f>
        <v>#N/A</v>
      </c>
      <c r="L86" s="399" t="e">
        <f>IF(ISNUMBER(Regressions!L96),ROUND(Regressions!L96, 1), NA())</f>
        <v>#N/A</v>
      </c>
      <c r="M86" s="396">
        <f>IF(ISNUMBER(Regressions!M96),ROUND(Regressions!M96, 1), NA())</f>
        <v>60.9</v>
      </c>
      <c r="N86" s="400">
        <f>IF(ISNUMBER(Regressions!N96),ROUND(Regressions!N96, 1), NA())</f>
        <v>39.1</v>
      </c>
      <c r="O86" s="394" t="e">
        <f>IF(ISNUMBER(Regressions!O96),ROUND(Regressions!O96, 1), NA())</f>
        <v>#N/A</v>
      </c>
      <c r="P86" s="306" t="e">
        <f>IF(ISNUMBER(Regressions!P96),ROUND(Regressions!P96, 1), NA())</f>
        <v>#N/A</v>
      </c>
      <c r="Q86" s="401" t="e">
        <f>IF(ISNUMBER(Regressions!Q96),ROUND(Regressions!Q96, 1), NA())</f>
        <v>#N/A</v>
      </c>
      <c r="R86" s="396" t="e">
        <f>IF(ISNUMBER(Regressions!R96),ROUND(Regressions!R96, 1), NA())</f>
        <v>#N/A</v>
      </c>
      <c r="S86" s="397" t="e">
        <f>IF(ISNUMBER(Regressions!S96),ROUND(Regressions!S96, 1), NA())</f>
        <v>#N/A</v>
      </c>
    </row>
    <row r="87" x14ac:dyDescent="0.2">
      <c r="A87" s="239" t="str">
        <f>IF(ISBLANK(Regressions!A97), " ", Regressions!A97)</f>
        <v>Madagascar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3233554</v>
      </c>
      <c r="E87" s="394" t="e">
        <f>IF(ISNUMBER(Regressions!E97),ROUND(Regressions!E97, 1), NA())</f>
        <v>#N/A</v>
      </c>
      <c r="F87" s="306">
        <f>IF(ISNUMBER(Regressions!F97),ROUND(Regressions!F97, 1), NA())</f>
        <v>14.6</v>
      </c>
      <c r="G87" s="395" t="e">
        <f>IF(ISNUMBER(Regressions!G97),ROUND(Regressions!G97, 1), NA())</f>
        <v>#N/A</v>
      </c>
      <c r="H87" s="396">
        <f>IF(ISNUMBER(Regressions!H97),ROUND(Regressions!H97, 1), NA())</f>
        <v>14.6</v>
      </c>
      <c r="I87" s="397">
        <f>IF(ISNUMBER(Regressions!I97),ROUND(Regressions!I97, 1), NA())</f>
        <v>85.5</v>
      </c>
      <c r="J87" s="398">
        <f>IF(ISNUMBER(Regressions!J97),ROUND(Regressions!J97, 1), NA())</f>
        <v>61.7</v>
      </c>
      <c r="K87" s="306" t="e">
        <f>IF(ISNUMBER(Regressions!K97),ROUND(Regressions!K97, 1), NA())</f>
        <v>#N/A</v>
      </c>
      <c r="L87" s="399" t="e">
        <f>IF(ISNUMBER(Regressions!L97),ROUND(Regressions!L97, 1), NA())</f>
        <v>#N/A</v>
      </c>
      <c r="M87" s="396">
        <f>IF(ISNUMBER(Regressions!M97),ROUND(Regressions!M97, 1), NA())</f>
        <v>61.7</v>
      </c>
      <c r="N87" s="400">
        <f>IF(ISNUMBER(Regressions!N97),ROUND(Regressions!N97, 1), NA())</f>
        <v>38.299999999999997</v>
      </c>
      <c r="O87" s="394" t="e">
        <f>IF(ISNUMBER(Regressions!O97),ROUND(Regressions!O97, 1), NA())</f>
        <v>#N/A</v>
      </c>
      <c r="P87" s="306" t="e">
        <f>IF(ISNUMBER(Regressions!P97),ROUND(Regressions!P97, 1), NA())</f>
        <v>#N/A</v>
      </c>
      <c r="Q87" s="401" t="e">
        <f>IF(ISNUMBER(Regressions!Q97),ROUND(Regressions!Q97, 1), NA())</f>
        <v>#N/A</v>
      </c>
      <c r="R87" s="396" t="e">
        <f>IF(ISNUMBER(Regressions!R97),ROUND(Regressions!R97, 1), NA())</f>
        <v>#N/A</v>
      </c>
      <c r="S87" s="397" t="e">
        <f>IF(ISNUMBER(Regressions!S97),ROUND(Regressions!S97, 1), NA())</f>
        <v>#N/A</v>
      </c>
    </row>
    <row r="88" x14ac:dyDescent="0.2">
      <c r="A88" s="371" t="str">
        <f>IF(ISBLANK(Regressions!A98), " ", Regressions!A98)</f>
        <v>Madagascar</v>
      </c>
      <c r="B88" s="372">
        <f>IF(ISBLANK(Regressions!B98), " ", Regressions!B98)</f>
        <v>2016</v>
      </c>
      <c r="C88" s="373" t="str">
        <f>IF(ISBLANK(Regressions!C98), " ", Regressions!C98)</f>
        <v>Primary</v>
      </c>
      <c r="D88" s="374">
        <f>IF(ISBLANK(Regressions!D98), " ", Regressions!D98)</f>
        <v>3291328</v>
      </c>
      <c r="E88" s="402" t="e">
        <f>IF(ISNUMBER(Regressions!E98),ROUND(Regressions!E98, 1), NA())</f>
        <v>#N/A</v>
      </c>
      <c r="F88" s="307">
        <f>IF(ISNUMBER(Regressions!F98),ROUND(Regressions!F98, 1), NA())</f>
        <v>13.7</v>
      </c>
      <c r="G88" s="403" t="e">
        <f>IF(ISNUMBER(Regressions!G98),ROUND(Regressions!G98, 1), NA())</f>
        <v>#N/A</v>
      </c>
      <c r="H88" s="404">
        <f>IF(ISNUMBER(Regressions!H98),ROUND(Regressions!H98, 1), NA())</f>
        <v>13.7</v>
      </c>
      <c r="I88" s="405">
        <f>IF(ISNUMBER(Regressions!I98),ROUND(Regressions!I98, 1), NA())</f>
        <v>86.3</v>
      </c>
      <c r="J88" s="406">
        <f>IF(ISNUMBER(Regressions!J98),ROUND(Regressions!J98, 1), NA())</f>
        <v>62.6</v>
      </c>
      <c r="K88" s="307" t="e">
        <f>IF(ISNUMBER(Regressions!K98),ROUND(Regressions!K98, 1), NA())</f>
        <v>#N/A</v>
      </c>
      <c r="L88" s="407" t="e">
        <f>IF(ISNUMBER(Regressions!L98),ROUND(Regressions!L98, 1), NA())</f>
        <v>#N/A</v>
      </c>
      <c r="M88" s="404">
        <f>IF(ISNUMBER(Regressions!M98),ROUND(Regressions!M98, 1), NA())</f>
        <v>62.6</v>
      </c>
      <c r="N88" s="408">
        <f>IF(ISNUMBER(Regressions!N98),ROUND(Regressions!N98, 1), NA())</f>
        <v>37.4</v>
      </c>
      <c r="O88" s="402" t="e">
        <f>IF(ISNUMBER(Regressions!O98),ROUND(Regressions!O98, 1), NA())</f>
        <v>#N/A</v>
      </c>
      <c r="P88" s="307" t="e">
        <f>IF(ISNUMBER(Regressions!P98),ROUND(Regressions!P98, 1), NA())</f>
        <v>#N/A</v>
      </c>
      <c r="Q88" s="409" t="e">
        <f>IF(ISNUMBER(Regressions!Q98),ROUND(Regressions!Q98, 1), NA())</f>
        <v>#N/A</v>
      </c>
      <c r="R88" s="404" t="e">
        <f>IF(ISNUMBER(Regressions!R98),ROUND(Regressions!R98, 1), NA())</f>
        <v>#N/A</v>
      </c>
      <c r="S88" s="405" t="e">
        <f>IF(ISNUMBER(Regressions!S98),ROUND(Regressions!S98, 1), NA())</f>
        <v>#N/A</v>
      </c>
    </row>
    <row r="89" x14ac:dyDescent="0.2">
      <c r="A89" s="239" t="str">
        <f>IF(ISBLANK(Regressions!A99), " ", Regressions!A99)</f>
        <v>Madagascar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2465904</v>
      </c>
      <c r="E89" s="394" t="e">
        <f>IF(ISNUMBER(Regressions!E99),ROUND(Regressions!E99, 1), NA())</f>
        <v>#N/A</v>
      </c>
      <c r="F89" s="306" t="e">
        <f>IF(ISNUMBER(Regressions!F99),ROUND(Regressions!F99, 1), NA())</f>
        <v>#N/A</v>
      </c>
      <c r="G89" s="395" t="e">
        <f>IF(ISNUMBER(Regressions!G99),ROUND(Regressions!G99, 1), NA())</f>
        <v>#N/A</v>
      </c>
      <c r="H89" s="396" t="e">
        <f>IF(ISNUMBER(Regressions!H99),ROUND(Regressions!H99, 1), NA())</f>
        <v>#N/A</v>
      </c>
      <c r="I89" s="397" t="e">
        <f>IF(ISNUMBER(Regressions!I99),ROUND(Regressions!I99, 1), NA())</f>
        <v>#N/A</v>
      </c>
      <c r="J89" s="398" t="e">
        <f>IF(ISNUMBER(Regressions!J99),ROUND(Regressions!J99, 1), NA())</f>
        <v>#N/A</v>
      </c>
      <c r="K89" s="306" t="e">
        <f>IF(ISNUMBER(Regressions!K99),ROUND(Regressions!K99, 1), NA())</f>
        <v>#N/A</v>
      </c>
      <c r="L89" s="399" t="e">
        <f>IF(ISNUMBER(Regressions!L99),ROUND(Regressions!L99, 1), NA())</f>
        <v>#N/A</v>
      </c>
      <c r="M89" s="396" t="e">
        <f>IF(ISNUMBER(Regressions!M99),ROUND(Regressions!M99, 1), NA())</f>
        <v>#N/A</v>
      </c>
      <c r="N89" s="400" t="e">
        <f>IF(ISNUMBER(Regressions!N99),ROUND(Regressions!N99, 1), NA())</f>
        <v>#N/A</v>
      </c>
      <c r="O89" s="394" t="e">
        <f>IF(ISNUMBER(Regressions!O99),ROUND(Regressions!O99, 1), NA())</f>
        <v>#N/A</v>
      </c>
      <c r="P89" s="306" t="e">
        <f>IF(ISNUMBER(Regressions!P99),ROUND(Regressions!P99, 1), NA())</f>
        <v>#N/A</v>
      </c>
      <c r="Q89" s="401" t="e">
        <f>IF(ISNUMBER(Regressions!Q99),ROUND(Regressions!Q99, 1), NA())</f>
        <v>#N/A</v>
      </c>
      <c r="R89" s="396" t="e">
        <f>IF(ISNUMBER(Regressions!R99),ROUND(Regressions!R99, 1), NA())</f>
        <v>#N/A</v>
      </c>
      <c r="S89" s="397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Madagascar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2540787</v>
      </c>
      <c r="E90" s="394" t="e">
        <f>IF(ISNUMBER(Regressions!E100),ROUND(Regressions!E100, 1), NA())</f>
        <v>#N/A</v>
      </c>
      <c r="F90" s="306" t="e">
        <f>IF(ISNUMBER(Regressions!F100),ROUND(Regressions!F100, 1), NA())</f>
        <v>#N/A</v>
      </c>
      <c r="G90" s="395" t="e">
        <f>IF(ISNUMBER(Regressions!G100),ROUND(Regressions!G100, 1), NA())</f>
        <v>#N/A</v>
      </c>
      <c r="H90" s="396" t="e">
        <f>IF(ISNUMBER(Regressions!H100),ROUND(Regressions!H100, 1), NA())</f>
        <v>#N/A</v>
      </c>
      <c r="I90" s="397" t="e">
        <f>IF(ISNUMBER(Regressions!I100),ROUND(Regressions!I100, 1), NA())</f>
        <v>#N/A</v>
      </c>
      <c r="J90" s="398" t="e">
        <f>IF(ISNUMBER(Regressions!J100),ROUND(Regressions!J100, 1), NA())</f>
        <v>#N/A</v>
      </c>
      <c r="K90" s="306" t="e">
        <f>IF(ISNUMBER(Regressions!K100),ROUND(Regressions!K100, 1), NA())</f>
        <v>#N/A</v>
      </c>
      <c r="L90" s="399" t="e">
        <f>IF(ISNUMBER(Regressions!L100),ROUND(Regressions!L100, 1), NA())</f>
        <v>#N/A</v>
      </c>
      <c r="M90" s="396" t="e">
        <f>IF(ISNUMBER(Regressions!M100),ROUND(Regressions!M100, 1), NA())</f>
        <v>#N/A</v>
      </c>
      <c r="N90" s="400" t="e">
        <f>IF(ISNUMBER(Regressions!N100),ROUND(Regressions!N100, 1), NA())</f>
        <v>#N/A</v>
      </c>
      <c r="O90" s="394" t="e">
        <f>IF(ISNUMBER(Regressions!O100),ROUND(Regressions!O100, 1), NA())</f>
        <v>#N/A</v>
      </c>
      <c r="P90" s="306" t="e">
        <f>IF(ISNUMBER(Regressions!P100),ROUND(Regressions!P100, 1), NA())</f>
        <v>#N/A</v>
      </c>
      <c r="Q90" s="401" t="e">
        <f>IF(ISNUMBER(Regressions!Q100),ROUND(Regressions!Q100, 1), NA())</f>
        <v>#N/A</v>
      </c>
      <c r="R90" s="396" t="e">
        <f>IF(ISNUMBER(Regressions!R100),ROUND(Regressions!R100, 1), NA())</f>
        <v>#N/A</v>
      </c>
      <c r="S90" s="397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Madagascar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2617810</v>
      </c>
      <c r="E91" s="394" t="e">
        <f>IF(ISNUMBER(Regressions!E101),ROUND(Regressions!E101, 1), NA())</f>
        <v>#N/A</v>
      </c>
      <c r="F91" s="306" t="e">
        <f>IF(ISNUMBER(Regressions!F101),ROUND(Regressions!F101, 1), NA())</f>
        <v>#N/A</v>
      </c>
      <c r="G91" s="395" t="e">
        <f>IF(ISNUMBER(Regressions!G101),ROUND(Regressions!G101, 1), NA())</f>
        <v>#N/A</v>
      </c>
      <c r="H91" s="396" t="e">
        <f>IF(ISNUMBER(Regressions!H101),ROUND(Regressions!H101, 1), NA())</f>
        <v>#N/A</v>
      </c>
      <c r="I91" s="397" t="e">
        <f>IF(ISNUMBER(Regressions!I101),ROUND(Regressions!I101, 1), NA())</f>
        <v>#N/A</v>
      </c>
      <c r="J91" s="398" t="e">
        <f>IF(ISNUMBER(Regressions!J101),ROUND(Regressions!J101, 1), NA())</f>
        <v>#N/A</v>
      </c>
      <c r="K91" s="306" t="e">
        <f>IF(ISNUMBER(Regressions!K101),ROUND(Regressions!K101, 1), NA())</f>
        <v>#N/A</v>
      </c>
      <c r="L91" s="399" t="e">
        <f>IF(ISNUMBER(Regressions!L101),ROUND(Regressions!L101, 1), NA())</f>
        <v>#N/A</v>
      </c>
      <c r="M91" s="396" t="e">
        <f>IF(ISNUMBER(Regressions!M101),ROUND(Regressions!M101, 1), NA())</f>
        <v>#N/A</v>
      </c>
      <c r="N91" s="400" t="e">
        <f>IF(ISNUMBER(Regressions!N101),ROUND(Regressions!N101, 1), NA())</f>
        <v>#N/A</v>
      </c>
      <c r="O91" s="394" t="e">
        <f>IF(ISNUMBER(Regressions!O101),ROUND(Regressions!O101, 1), NA())</f>
        <v>#N/A</v>
      </c>
      <c r="P91" s="306" t="e">
        <f>IF(ISNUMBER(Regressions!P101),ROUND(Regressions!P101, 1), NA())</f>
        <v>#N/A</v>
      </c>
      <c r="Q91" s="401" t="e">
        <f>IF(ISNUMBER(Regressions!Q101),ROUND(Regressions!Q101, 1), NA())</f>
        <v>#N/A</v>
      </c>
      <c r="R91" s="396" t="e">
        <f>IF(ISNUMBER(Regressions!R101),ROUND(Regressions!R101, 1), NA())</f>
        <v>#N/A</v>
      </c>
      <c r="S91" s="397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Madagascar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2703374</v>
      </c>
      <c r="E92" s="394" t="e">
        <f>IF(ISNUMBER(Regressions!E102),ROUND(Regressions!E102, 1), NA())</f>
        <v>#N/A</v>
      </c>
      <c r="F92" s="306" t="e">
        <f>IF(ISNUMBER(Regressions!F102),ROUND(Regressions!F102, 1), NA())</f>
        <v>#N/A</v>
      </c>
      <c r="G92" s="395" t="e">
        <f>IF(ISNUMBER(Regressions!G102),ROUND(Regressions!G102, 1), NA())</f>
        <v>#N/A</v>
      </c>
      <c r="H92" s="396" t="e">
        <f>IF(ISNUMBER(Regressions!H102),ROUND(Regressions!H102, 1), NA())</f>
        <v>#N/A</v>
      </c>
      <c r="I92" s="397" t="e">
        <f>IF(ISNUMBER(Regressions!I102),ROUND(Regressions!I102, 1), NA())</f>
        <v>#N/A</v>
      </c>
      <c r="J92" s="398" t="e">
        <f>IF(ISNUMBER(Regressions!J102),ROUND(Regressions!J102, 1), NA())</f>
        <v>#N/A</v>
      </c>
      <c r="K92" s="306" t="e">
        <f>IF(ISNUMBER(Regressions!K102),ROUND(Regressions!K102, 1), NA())</f>
        <v>#N/A</v>
      </c>
      <c r="L92" s="399" t="e">
        <f>IF(ISNUMBER(Regressions!L102),ROUND(Regressions!L102, 1), NA())</f>
        <v>#N/A</v>
      </c>
      <c r="M92" s="396" t="e">
        <f>IF(ISNUMBER(Regressions!M102),ROUND(Regressions!M102, 1), NA())</f>
        <v>#N/A</v>
      </c>
      <c r="N92" s="400" t="e">
        <f>IF(ISNUMBER(Regressions!N102),ROUND(Regressions!N102, 1), NA())</f>
        <v>#N/A</v>
      </c>
      <c r="O92" s="394" t="e">
        <f>IF(ISNUMBER(Regressions!O102),ROUND(Regressions!O102, 1), NA())</f>
        <v>#N/A</v>
      </c>
      <c r="P92" s="306" t="e">
        <f>IF(ISNUMBER(Regressions!P102),ROUND(Regressions!P102, 1), NA())</f>
        <v>#N/A</v>
      </c>
      <c r="Q92" s="401" t="e">
        <f>IF(ISNUMBER(Regressions!Q102),ROUND(Regressions!Q102, 1), NA())</f>
        <v>#N/A</v>
      </c>
      <c r="R92" s="396" t="e">
        <f>IF(ISNUMBER(Regressions!R102),ROUND(Regressions!R102, 1), NA())</f>
        <v>#N/A</v>
      </c>
      <c r="S92" s="397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Madagascar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2795802</v>
      </c>
      <c r="E93" s="394" t="e">
        <f>IF(ISNUMBER(Regressions!E103),ROUND(Regressions!E103, 1), NA())</f>
        <v>#N/A</v>
      </c>
      <c r="F93" s="306" t="e">
        <f>IF(ISNUMBER(Regressions!F103),ROUND(Regressions!F103, 1), NA())</f>
        <v>#N/A</v>
      </c>
      <c r="G93" s="395" t="e">
        <f>IF(ISNUMBER(Regressions!G103),ROUND(Regressions!G103, 1), NA())</f>
        <v>#N/A</v>
      </c>
      <c r="H93" s="396" t="e">
        <f>IF(ISNUMBER(Regressions!H103),ROUND(Regressions!H103, 1), NA())</f>
        <v>#N/A</v>
      </c>
      <c r="I93" s="397" t="e">
        <f>IF(ISNUMBER(Regressions!I103),ROUND(Regressions!I103, 1), NA())</f>
        <v>#N/A</v>
      </c>
      <c r="J93" s="398" t="e">
        <f>IF(ISNUMBER(Regressions!J103),ROUND(Regressions!J103, 1), NA())</f>
        <v>#N/A</v>
      </c>
      <c r="K93" s="306" t="e">
        <f>IF(ISNUMBER(Regressions!K103),ROUND(Regressions!K103, 1), NA())</f>
        <v>#N/A</v>
      </c>
      <c r="L93" s="399" t="e">
        <f>IF(ISNUMBER(Regressions!L103),ROUND(Regressions!L103, 1), NA())</f>
        <v>#N/A</v>
      </c>
      <c r="M93" s="396" t="e">
        <f>IF(ISNUMBER(Regressions!M103),ROUND(Regressions!M103, 1), NA())</f>
        <v>#N/A</v>
      </c>
      <c r="N93" s="400" t="e">
        <f>IF(ISNUMBER(Regressions!N103),ROUND(Regressions!N103, 1), NA())</f>
        <v>#N/A</v>
      </c>
      <c r="O93" s="394" t="e">
        <f>IF(ISNUMBER(Regressions!O103),ROUND(Regressions!O103, 1), NA())</f>
        <v>#N/A</v>
      </c>
      <c r="P93" s="306" t="e">
        <f>IF(ISNUMBER(Regressions!P103),ROUND(Regressions!P103, 1), NA())</f>
        <v>#N/A</v>
      </c>
      <c r="Q93" s="401" t="e">
        <f>IF(ISNUMBER(Regressions!Q103),ROUND(Regressions!Q103, 1), NA())</f>
        <v>#N/A</v>
      </c>
      <c r="R93" s="396" t="e">
        <f>IF(ISNUMBER(Regressions!R103),ROUND(Regressions!R103, 1), NA())</f>
        <v>#N/A</v>
      </c>
      <c r="S93" s="397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Madagascar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2893738</v>
      </c>
      <c r="E94" s="394" t="e">
        <f>IF(ISNUMBER(Regressions!E104),ROUND(Regressions!E104, 1), NA())</f>
        <v>#N/A</v>
      </c>
      <c r="F94" s="306">
        <f>IF(ISNUMBER(Regressions!F104),ROUND(Regressions!F104, 1), NA())</f>
        <v>32.700000000000003</v>
      </c>
      <c r="G94" s="395" t="e">
        <f>IF(ISNUMBER(Regressions!G104),ROUND(Regressions!G104, 1), NA())</f>
        <v>#N/A</v>
      </c>
      <c r="H94" s="396">
        <f>IF(ISNUMBER(Regressions!H104),ROUND(Regressions!H104, 1), NA())</f>
        <v>32.700000000000003</v>
      </c>
      <c r="I94" s="397">
        <f>IF(ISNUMBER(Regressions!I104),ROUND(Regressions!I104, 1), NA())</f>
        <v>67.3</v>
      </c>
      <c r="J94" s="398" t="e">
        <f>IF(ISNUMBER(Regressions!J104),ROUND(Regressions!J104, 1), NA())</f>
        <v>#N/A</v>
      </c>
      <c r="K94" s="306" t="e">
        <f>IF(ISNUMBER(Regressions!K104),ROUND(Regressions!K104, 1), NA())</f>
        <v>#N/A</v>
      </c>
      <c r="L94" s="399" t="e">
        <f>IF(ISNUMBER(Regressions!L104),ROUND(Regressions!L104, 1), NA())</f>
        <v>#N/A</v>
      </c>
      <c r="M94" s="396" t="e">
        <f>IF(ISNUMBER(Regressions!M104),ROUND(Regressions!M104, 1), NA())</f>
        <v>#N/A</v>
      </c>
      <c r="N94" s="400" t="e">
        <f>IF(ISNUMBER(Regressions!N104),ROUND(Regressions!N104, 1), NA())</f>
        <v>#N/A</v>
      </c>
      <c r="O94" s="394" t="e">
        <f>IF(ISNUMBER(Regressions!O104),ROUND(Regressions!O104, 1), NA())</f>
        <v>#N/A</v>
      </c>
      <c r="P94" s="306" t="e">
        <f>IF(ISNUMBER(Regressions!P104),ROUND(Regressions!P104, 1), NA())</f>
        <v>#N/A</v>
      </c>
      <c r="Q94" s="401" t="e">
        <f>IF(ISNUMBER(Regressions!Q104),ROUND(Regressions!Q104, 1), NA())</f>
        <v>#N/A</v>
      </c>
      <c r="R94" s="396" t="e">
        <f>IF(ISNUMBER(Regressions!R104),ROUND(Regressions!R104, 1), NA())</f>
        <v>#N/A</v>
      </c>
      <c r="S94" s="397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Madagascar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2996996</v>
      </c>
      <c r="E95" s="394" t="e">
        <f>IF(ISNUMBER(Regressions!E105),ROUND(Regressions!E105, 1), NA())</f>
        <v>#N/A</v>
      </c>
      <c r="F95" s="306">
        <f>IF(ISNUMBER(Regressions!F105),ROUND(Regressions!F105, 1), NA())</f>
        <v>32.700000000000003</v>
      </c>
      <c r="G95" s="395" t="e">
        <f>IF(ISNUMBER(Regressions!G105),ROUND(Regressions!G105, 1), NA())</f>
        <v>#N/A</v>
      </c>
      <c r="H95" s="396">
        <f>IF(ISNUMBER(Regressions!H105),ROUND(Regressions!H105, 1), NA())</f>
        <v>32.700000000000003</v>
      </c>
      <c r="I95" s="397">
        <f>IF(ISNUMBER(Regressions!I105),ROUND(Regressions!I105, 1), NA())</f>
        <v>67.3</v>
      </c>
      <c r="J95" s="398" t="e">
        <f>IF(ISNUMBER(Regressions!J105),ROUND(Regressions!J105, 1), NA())</f>
        <v>#N/A</v>
      </c>
      <c r="K95" s="306" t="e">
        <f>IF(ISNUMBER(Regressions!K105),ROUND(Regressions!K105, 1), NA())</f>
        <v>#N/A</v>
      </c>
      <c r="L95" s="399" t="e">
        <f>IF(ISNUMBER(Regressions!L105),ROUND(Regressions!L105, 1), NA())</f>
        <v>#N/A</v>
      </c>
      <c r="M95" s="396" t="e">
        <f>IF(ISNUMBER(Regressions!M105),ROUND(Regressions!M105, 1), NA())</f>
        <v>#N/A</v>
      </c>
      <c r="N95" s="400" t="e">
        <f>IF(ISNUMBER(Regressions!N105),ROUND(Regressions!N105, 1), NA())</f>
        <v>#N/A</v>
      </c>
      <c r="O95" s="394" t="e">
        <f>IF(ISNUMBER(Regressions!O105),ROUND(Regressions!O105, 1), NA())</f>
        <v>#N/A</v>
      </c>
      <c r="P95" s="306" t="e">
        <f>IF(ISNUMBER(Regressions!P105),ROUND(Regressions!P105, 1), NA())</f>
        <v>#N/A</v>
      </c>
      <c r="Q95" s="401" t="e">
        <f>IF(ISNUMBER(Regressions!Q105),ROUND(Regressions!Q105, 1), NA())</f>
        <v>#N/A</v>
      </c>
      <c r="R95" s="396" t="e">
        <f>IF(ISNUMBER(Regressions!R105),ROUND(Regressions!R105, 1), NA())</f>
        <v>#N/A</v>
      </c>
      <c r="S95" s="397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Madagascar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3106307</v>
      </c>
      <c r="E96" s="394" t="e">
        <f>IF(ISNUMBER(Regressions!E106),ROUND(Regressions!E106, 1), NA())</f>
        <v>#N/A</v>
      </c>
      <c r="F96" s="306">
        <f>IF(ISNUMBER(Regressions!F106),ROUND(Regressions!F106, 1), NA())</f>
        <v>32.700000000000003</v>
      </c>
      <c r="G96" s="395" t="e">
        <f>IF(ISNUMBER(Regressions!G106),ROUND(Regressions!G106, 1), NA())</f>
        <v>#N/A</v>
      </c>
      <c r="H96" s="396">
        <f>IF(ISNUMBER(Regressions!H106),ROUND(Regressions!H106, 1), NA())</f>
        <v>32.700000000000003</v>
      </c>
      <c r="I96" s="397">
        <f>IF(ISNUMBER(Regressions!I106),ROUND(Regressions!I106, 1), NA())</f>
        <v>67.3</v>
      </c>
      <c r="J96" s="398" t="e">
        <f>IF(ISNUMBER(Regressions!J106),ROUND(Regressions!J106, 1), NA())</f>
        <v>#N/A</v>
      </c>
      <c r="K96" s="306" t="e">
        <f>IF(ISNUMBER(Regressions!K106),ROUND(Regressions!K106, 1), NA())</f>
        <v>#N/A</v>
      </c>
      <c r="L96" s="399" t="e">
        <f>IF(ISNUMBER(Regressions!L106),ROUND(Regressions!L106, 1), NA())</f>
        <v>#N/A</v>
      </c>
      <c r="M96" s="396" t="e">
        <f>IF(ISNUMBER(Regressions!M106),ROUND(Regressions!M106, 1), NA())</f>
        <v>#N/A</v>
      </c>
      <c r="N96" s="400" t="e">
        <f>IF(ISNUMBER(Regressions!N106),ROUND(Regressions!N106, 1), NA())</f>
        <v>#N/A</v>
      </c>
      <c r="O96" s="394" t="e">
        <f>IF(ISNUMBER(Regressions!O106),ROUND(Regressions!O106, 1), NA())</f>
        <v>#N/A</v>
      </c>
      <c r="P96" s="306" t="e">
        <f>IF(ISNUMBER(Regressions!P106),ROUND(Regressions!P106, 1), NA())</f>
        <v>#N/A</v>
      </c>
      <c r="Q96" s="401" t="e">
        <f>IF(ISNUMBER(Regressions!Q106),ROUND(Regressions!Q106, 1), NA())</f>
        <v>#N/A</v>
      </c>
      <c r="R96" s="396" t="e">
        <f>IF(ISNUMBER(Regressions!R106),ROUND(Regressions!R106, 1), NA())</f>
        <v>#N/A</v>
      </c>
      <c r="S96" s="397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Madagascar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3219342</v>
      </c>
      <c r="E97" s="394" t="e">
        <f>IF(ISNUMBER(Regressions!E107),ROUND(Regressions!E107, 1), NA())</f>
        <v>#N/A</v>
      </c>
      <c r="F97" s="306">
        <f>IF(ISNUMBER(Regressions!F107),ROUND(Regressions!F107, 1), NA())</f>
        <v>32.700000000000003</v>
      </c>
      <c r="G97" s="395" t="e">
        <f>IF(ISNUMBER(Regressions!G107),ROUND(Regressions!G107, 1), NA())</f>
        <v>#N/A</v>
      </c>
      <c r="H97" s="396">
        <f>IF(ISNUMBER(Regressions!H107),ROUND(Regressions!H107, 1), NA())</f>
        <v>32.700000000000003</v>
      </c>
      <c r="I97" s="397">
        <f>IF(ISNUMBER(Regressions!I107),ROUND(Regressions!I107, 1), NA())</f>
        <v>67.3</v>
      </c>
      <c r="J97" s="398">
        <f>IF(ISNUMBER(Regressions!J107),ROUND(Regressions!J107, 1), NA())</f>
        <v>75.7</v>
      </c>
      <c r="K97" s="306" t="e">
        <f>IF(ISNUMBER(Regressions!K107),ROUND(Regressions!K107, 1), NA())</f>
        <v>#N/A</v>
      </c>
      <c r="L97" s="399" t="e">
        <f>IF(ISNUMBER(Regressions!L107),ROUND(Regressions!L107, 1), NA())</f>
        <v>#N/A</v>
      </c>
      <c r="M97" s="396" t="e">
        <f>IF(ISNUMBER(Regressions!M107),ROUND(Regressions!M107, 1), NA())</f>
        <v>#N/A</v>
      </c>
      <c r="N97" s="400">
        <f>IF(ISNUMBER(Regressions!N107),ROUND(Regressions!N107, 1), NA())</f>
        <v>24.4</v>
      </c>
      <c r="O97" s="394" t="e">
        <f>IF(ISNUMBER(Regressions!O107),ROUND(Regressions!O107, 1), NA())</f>
        <v>#N/A</v>
      </c>
      <c r="P97" s="306" t="e">
        <f>IF(ISNUMBER(Regressions!P107),ROUND(Regressions!P107, 1), NA())</f>
        <v>#N/A</v>
      </c>
      <c r="Q97" s="401" t="e">
        <f>IF(ISNUMBER(Regressions!Q107),ROUND(Regressions!Q107, 1), NA())</f>
        <v>#N/A</v>
      </c>
      <c r="R97" s="396" t="e">
        <f>IF(ISNUMBER(Regressions!R107),ROUND(Regressions!R107, 1), NA())</f>
        <v>#N/A</v>
      </c>
      <c r="S97" s="397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Madagascar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3335846</v>
      </c>
      <c r="E98" s="394" t="e">
        <f>IF(ISNUMBER(Regressions!E108),ROUND(Regressions!E108, 1), NA())</f>
        <v>#N/A</v>
      </c>
      <c r="F98" s="306">
        <f>IF(ISNUMBER(Regressions!F108),ROUND(Regressions!F108, 1), NA())</f>
        <v>32.700000000000003</v>
      </c>
      <c r="G98" s="395" t="e">
        <f>IF(ISNUMBER(Regressions!G108),ROUND(Regressions!G108, 1), NA())</f>
        <v>#N/A</v>
      </c>
      <c r="H98" s="396">
        <f>IF(ISNUMBER(Regressions!H108),ROUND(Regressions!H108, 1), NA())</f>
        <v>32.700000000000003</v>
      </c>
      <c r="I98" s="397">
        <f>IF(ISNUMBER(Regressions!I108),ROUND(Regressions!I108, 1), NA())</f>
        <v>67.3</v>
      </c>
      <c r="J98" s="398">
        <f>IF(ISNUMBER(Regressions!J108),ROUND(Regressions!J108, 1), NA())</f>
        <v>75.7</v>
      </c>
      <c r="K98" s="306" t="e">
        <f>IF(ISNUMBER(Regressions!K108),ROUND(Regressions!K108, 1), NA())</f>
        <v>#N/A</v>
      </c>
      <c r="L98" s="399" t="e">
        <f>IF(ISNUMBER(Regressions!L108),ROUND(Regressions!L108, 1), NA())</f>
        <v>#N/A</v>
      </c>
      <c r="M98" s="396" t="e">
        <f>IF(ISNUMBER(Regressions!M108),ROUND(Regressions!M108, 1), NA())</f>
        <v>#N/A</v>
      </c>
      <c r="N98" s="400">
        <f>IF(ISNUMBER(Regressions!N108),ROUND(Regressions!N108, 1), NA())</f>
        <v>24.4</v>
      </c>
      <c r="O98" s="394" t="e">
        <f>IF(ISNUMBER(Regressions!O108),ROUND(Regressions!O108, 1), NA())</f>
        <v>#N/A</v>
      </c>
      <c r="P98" s="306" t="e">
        <f>IF(ISNUMBER(Regressions!P108),ROUND(Regressions!P108, 1), NA())</f>
        <v>#N/A</v>
      </c>
      <c r="Q98" s="401" t="e">
        <f>IF(ISNUMBER(Regressions!Q108),ROUND(Regressions!Q108, 1), NA())</f>
        <v>#N/A</v>
      </c>
      <c r="R98" s="396" t="e">
        <f>IF(ISNUMBER(Regressions!R108),ROUND(Regressions!R108, 1), NA())</f>
        <v>#N/A</v>
      </c>
      <c r="S98" s="397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Madagascar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3455566</v>
      </c>
      <c r="E99" s="394" t="e">
        <f>IF(ISNUMBER(Regressions!E109),ROUND(Regressions!E109, 1), NA())</f>
        <v>#N/A</v>
      </c>
      <c r="F99" s="306">
        <f>IF(ISNUMBER(Regressions!F109),ROUND(Regressions!F109, 1), NA())</f>
        <v>31.4</v>
      </c>
      <c r="G99" s="395" t="e">
        <f>IF(ISNUMBER(Regressions!G109),ROUND(Regressions!G109, 1), NA())</f>
        <v>#N/A</v>
      </c>
      <c r="H99" s="396">
        <f>IF(ISNUMBER(Regressions!H109),ROUND(Regressions!H109, 1), NA())</f>
        <v>31.4</v>
      </c>
      <c r="I99" s="397">
        <f>IF(ISNUMBER(Regressions!I109),ROUND(Regressions!I109, 1), NA())</f>
        <v>68.599999999999994</v>
      </c>
      <c r="J99" s="398">
        <f>IF(ISNUMBER(Regressions!J109),ROUND(Regressions!J109, 1), NA())</f>
        <v>75.7</v>
      </c>
      <c r="K99" s="306" t="e">
        <f>IF(ISNUMBER(Regressions!K109),ROUND(Regressions!K109, 1), NA())</f>
        <v>#N/A</v>
      </c>
      <c r="L99" s="399" t="e">
        <f>IF(ISNUMBER(Regressions!L109),ROUND(Regressions!L109, 1), NA())</f>
        <v>#N/A</v>
      </c>
      <c r="M99" s="396" t="e">
        <f>IF(ISNUMBER(Regressions!M109),ROUND(Regressions!M109, 1), NA())</f>
        <v>#N/A</v>
      </c>
      <c r="N99" s="400">
        <f>IF(ISNUMBER(Regressions!N109),ROUND(Regressions!N109, 1), NA())</f>
        <v>24.4</v>
      </c>
      <c r="O99" s="394" t="e">
        <f>IF(ISNUMBER(Regressions!O109),ROUND(Regressions!O109, 1), NA())</f>
        <v>#N/A</v>
      </c>
      <c r="P99" s="306" t="e">
        <f>IF(ISNUMBER(Regressions!P109),ROUND(Regressions!P109, 1), NA())</f>
        <v>#N/A</v>
      </c>
      <c r="Q99" s="401" t="e">
        <f>IF(ISNUMBER(Regressions!Q109),ROUND(Regressions!Q109, 1), NA())</f>
        <v>#N/A</v>
      </c>
      <c r="R99" s="396" t="e">
        <f>IF(ISNUMBER(Regressions!R109),ROUND(Regressions!R109, 1), NA())</f>
        <v>#N/A</v>
      </c>
      <c r="S99" s="397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Madagascar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3575183</v>
      </c>
      <c r="E100" s="394" t="e">
        <f>IF(ISNUMBER(Regressions!E110),ROUND(Regressions!E110, 1), NA())</f>
        <v>#N/A</v>
      </c>
      <c r="F100" s="306">
        <f>IF(ISNUMBER(Regressions!F110),ROUND(Regressions!F110, 1), NA())</f>
        <v>30.1</v>
      </c>
      <c r="G100" s="395" t="e">
        <f>IF(ISNUMBER(Regressions!G110),ROUND(Regressions!G110, 1), NA())</f>
        <v>#N/A</v>
      </c>
      <c r="H100" s="396">
        <f>IF(ISNUMBER(Regressions!H110),ROUND(Regressions!H110, 1), NA())</f>
        <v>30.1</v>
      </c>
      <c r="I100" s="397">
        <f>IF(ISNUMBER(Regressions!I110),ROUND(Regressions!I110, 1), NA())</f>
        <v>69.900000000000006</v>
      </c>
      <c r="J100" s="398">
        <f>IF(ISNUMBER(Regressions!J110),ROUND(Regressions!J110, 1), NA())</f>
        <v>75.7</v>
      </c>
      <c r="K100" s="306" t="e">
        <f>IF(ISNUMBER(Regressions!K110),ROUND(Regressions!K110, 1), NA())</f>
        <v>#N/A</v>
      </c>
      <c r="L100" s="399" t="e">
        <f>IF(ISNUMBER(Regressions!L110),ROUND(Regressions!L110, 1), NA())</f>
        <v>#N/A</v>
      </c>
      <c r="M100" s="396" t="e">
        <f>IF(ISNUMBER(Regressions!M110),ROUND(Regressions!M110, 1), NA())</f>
        <v>#N/A</v>
      </c>
      <c r="N100" s="400">
        <f>IF(ISNUMBER(Regressions!N110),ROUND(Regressions!N110, 1), NA())</f>
        <v>24.4</v>
      </c>
      <c r="O100" s="394" t="e">
        <f>IF(ISNUMBER(Regressions!O110),ROUND(Regressions!O110, 1), NA())</f>
        <v>#N/A</v>
      </c>
      <c r="P100" s="306" t="e">
        <f>IF(ISNUMBER(Regressions!P110),ROUND(Regressions!P110, 1), NA())</f>
        <v>#N/A</v>
      </c>
      <c r="Q100" s="401" t="e">
        <f>IF(ISNUMBER(Regressions!Q110),ROUND(Regressions!Q110, 1), NA())</f>
        <v>#N/A</v>
      </c>
      <c r="R100" s="396" t="e">
        <f>IF(ISNUMBER(Regressions!R110),ROUND(Regressions!R110, 1), NA())</f>
        <v>#N/A</v>
      </c>
      <c r="S100" s="397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Madagascar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3686688</v>
      </c>
      <c r="E101" s="394" t="e">
        <f>IF(ISNUMBER(Regressions!E111),ROUND(Regressions!E111, 1), NA())</f>
        <v>#N/A</v>
      </c>
      <c r="F101" s="306">
        <f>IF(ISNUMBER(Regressions!F111),ROUND(Regressions!F111, 1), NA())</f>
        <v>28.8</v>
      </c>
      <c r="G101" s="395" t="e">
        <f>IF(ISNUMBER(Regressions!G111),ROUND(Regressions!G111, 1), NA())</f>
        <v>#N/A</v>
      </c>
      <c r="H101" s="396">
        <f>IF(ISNUMBER(Regressions!H111),ROUND(Regressions!H111, 1), NA())</f>
        <v>28.8</v>
      </c>
      <c r="I101" s="397">
        <f>IF(ISNUMBER(Regressions!I111),ROUND(Regressions!I111, 1), NA())</f>
        <v>71.2</v>
      </c>
      <c r="J101" s="398">
        <f>IF(ISNUMBER(Regressions!J111),ROUND(Regressions!J111, 1), NA())</f>
        <v>75.7</v>
      </c>
      <c r="K101" s="306" t="e">
        <f>IF(ISNUMBER(Regressions!K111),ROUND(Regressions!K111, 1), NA())</f>
        <v>#N/A</v>
      </c>
      <c r="L101" s="399">
        <f>IF(ISNUMBER(Regressions!L111),ROUND(Regressions!L111, 1), NA())</f>
        <v>52.2</v>
      </c>
      <c r="M101" s="396">
        <f>IF(ISNUMBER(Regressions!M111),ROUND(Regressions!M111, 1), NA())</f>
        <v>23.5</v>
      </c>
      <c r="N101" s="400">
        <f>IF(ISNUMBER(Regressions!N111),ROUND(Regressions!N111, 1), NA())</f>
        <v>24.4</v>
      </c>
      <c r="O101" s="394" t="e">
        <f>IF(ISNUMBER(Regressions!O111),ROUND(Regressions!O111, 1), NA())</f>
        <v>#N/A</v>
      </c>
      <c r="P101" s="306" t="e">
        <f>IF(ISNUMBER(Regressions!P111),ROUND(Regressions!P111, 1), NA())</f>
        <v>#N/A</v>
      </c>
      <c r="Q101" s="401" t="e">
        <f>IF(ISNUMBER(Regressions!Q111),ROUND(Regressions!Q111, 1), NA())</f>
        <v>#N/A</v>
      </c>
      <c r="R101" s="396" t="e">
        <f>IF(ISNUMBER(Regressions!R111),ROUND(Regressions!R111, 1), NA())</f>
        <v>#N/A</v>
      </c>
      <c r="S101" s="397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Madagascar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3793696</v>
      </c>
      <c r="E102" s="394" t="e">
        <f>IF(ISNUMBER(Regressions!E112),ROUND(Regressions!E112, 1), NA())</f>
        <v>#N/A</v>
      </c>
      <c r="F102" s="306">
        <f>IF(ISNUMBER(Regressions!F112),ROUND(Regressions!F112, 1), NA())</f>
        <v>27.6</v>
      </c>
      <c r="G102" s="395" t="e">
        <f>IF(ISNUMBER(Regressions!G112),ROUND(Regressions!G112, 1), NA())</f>
        <v>#N/A</v>
      </c>
      <c r="H102" s="396">
        <f>IF(ISNUMBER(Regressions!H112),ROUND(Regressions!H112, 1), NA())</f>
        <v>27.6</v>
      </c>
      <c r="I102" s="397">
        <f>IF(ISNUMBER(Regressions!I112),ROUND(Regressions!I112, 1), NA())</f>
        <v>72.400000000000006</v>
      </c>
      <c r="J102" s="398">
        <f>IF(ISNUMBER(Regressions!J112),ROUND(Regressions!J112, 1), NA())</f>
        <v>75.7</v>
      </c>
      <c r="K102" s="306" t="e">
        <f>IF(ISNUMBER(Regressions!K112),ROUND(Regressions!K112, 1), NA())</f>
        <v>#N/A</v>
      </c>
      <c r="L102" s="399">
        <f>IF(ISNUMBER(Regressions!L112),ROUND(Regressions!L112, 1), NA())</f>
        <v>52.2</v>
      </c>
      <c r="M102" s="396">
        <f>IF(ISNUMBER(Regressions!M112),ROUND(Regressions!M112, 1), NA())</f>
        <v>23.5</v>
      </c>
      <c r="N102" s="400">
        <f>IF(ISNUMBER(Regressions!N112),ROUND(Regressions!N112, 1), NA())</f>
        <v>24.4</v>
      </c>
      <c r="O102" s="394" t="e">
        <f>IF(ISNUMBER(Regressions!O112),ROUND(Regressions!O112, 1), NA())</f>
        <v>#N/A</v>
      </c>
      <c r="P102" s="306" t="e">
        <f>IF(ISNUMBER(Regressions!P112),ROUND(Regressions!P112, 1), NA())</f>
        <v>#N/A</v>
      </c>
      <c r="Q102" s="401" t="e">
        <f>IF(ISNUMBER(Regressions!Q112),ROUND(Regressions!Q112, 1), NA())</f>
        <v>#N/A</v>
      </c>
      <c r="R102" s="396" t="e">
        <f>IF(ISNUMBER(Regressions!R112),ROUND(Regressions!R112, 1), NA())</f>
        <v>#N/A</v>
      </c>
      <c r="S102" s="397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Madagascar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3894826</v>
      </c>
      <c r="E103" s="394" t="e">
        <f>IF(ISNUMBER(Regressions!E113),ROUND(Regressions!E113, 1), NA())</f>
        <v>#N/A</v>
      </c>
      <c r="F103" s="306">
        <f>IF(ISNUMBER(Regressions!F113),ROUND(Regressions!F113, 1), NA())</f>
        <v>26.3</v>
      </c>
      <c r="G103" s="395" t="e">
        <f>IF(ISNUMBER(Regressions!G113),ROUND(Regressions!G113, 1), NA())</f>
        <v>#N/A</v>
      </c>
      <c r="H103" s="396">
        <f>IF(ISNUMBER(Regressions!H113),ROUND(Regressions!H113, 1), NA())</f>
        <v>26.3</v>
      </c>
      <c r="I103" s="397">
        <f>IF(ISNUMBER(Regressions!I113),ROUND(Regressions!I113, 1), NA())</f>
        <v>73.7</v>
      </c>
      <c r="J103" s="398">
        <f>IF(ISNUMBER(Regressions!J113),ROUND(Regressions!J113, 1), NA())</f>
        <v>75.7</v>
      </c>
      <c r="K103" s="306" t="e">
        <f>IF(ISNUMBER(Regressions!K113),ROUND(Regressions!K113, 1), NA())</f>
        <v>#N/A</v>
      </c>
      <c r="L103" s="399">
        <f>IF(ISNUMBER(Regressions!L113),ROUND(Regressions!L113, 1), NA())</f>
        <v>52.2</v>
      </c>
      <c r="M103" s="396">
        <f>IF(ISNUMBER(Regressions!M113),ROUND(Regressions!M113, 1), NA())</f>
        <v>23.5</v>
      </c>
      <c r="N103" s="400">
        <f>IF(ISNUMBER(Regressions!N113),ROUND(Regressions!N113, 1), NA())</f>
        <v>24.4</v>
      </c>
      <c r="O103" s="394" t="e">
        <f>IF(ISNUMBER(Regressions!O113),ROUND(Regressions!O113, 1), NA())</f>
        <v>#N/A</v>
      </c>
      <c r="P103" s="306" t="e">
        <f>IF(ISNUMBER(Regressions!P113),ROUND(Regressions!P113, 1), NA())</f>
        <v>#N/A</v>
      </c>
      <c r="Q103" s="401" t="e">
        <f>IF(ISNUMBER(Regressions!Q113),ROUND(Regressions!Q113, 1), NA())</f>
        <v>#N/A</v>
      </c>
      <c r="R103" s="396" t="e">
        <f>IF(ISNUMBER(Regressions!R113),ROUND(Regressions!R113, 1), NA())</f>
        <v>#N/A</v>
      </c>
      <c r="S103" s="397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Madagascar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3988878</v>
      </c>
      <c r="E104" s="394" t="e">
        <f>IF(ISNUMBER(Regressions!E114),ROUND(Regressions!E114, 1), NA())</f>
        <v>#N/A</v>
      </c>
      <c r="F104" s="306">
        <f>IF(ISNUMBER(Regressions!F114),ROUND(Regressions!F114, 1), NA())</f>
        <v>25</v>
      </c>
      <c r="G104" s="395" t="e">
        <f>IF(ISNUMBER(Regressions!G114),ROUND(Regressions!G114, 1), NA())</f>
        <v>#N/A</v>
      </c>
      <c r="H104" s="396">
        <f>IF(ISNUMBER(Regressions!H114),ROUND(Regressions!H114, 1), NA())</f>
        <v>25</v>
      </c>
      <c r="I104" s="397">
        <f>IF(ISNUMBER(Regressions!I114),ROUND(Regressions!I114, 1), NA())</f>
        <v>75</v>
      </c>
      <c r="J104" s="398">
        <f>IF(ISNUMBER(Regressions!J114),ROUND(Regressions!J114, 1), NA())</f>
        <v>75.7</v>
      </c>
      <c r="K104" s="306" t="e">
        <f>IF(ISNUMBER(Regressions!K114),ROUND(Regressions!K114, 1), NA())</f>
        <v>#N/A</v>
      </c>
      <c r="L104" s="399">
        <f>IF(ISNUMBER(Regressions!L114),ROUND(Regressions!L114, 1), NA())</f>
        <v>52.2</v>
      </c>
      <c r="M104" s="396">
        <f>IF(ISNUMBER(Regressions!M114),ROUND(Regressions!M114, 1), NA())</f>
        <v>23.5</v>
      </c>
      <c r="N104" s="400">
        <f>IF(ISNUMBER(Regressions!N114),ROUND(Regressions!N114, 1), NA())</f>
        <v>24.4</v>
      </c>
      <c r="O104" s="394" t="e">
        <f>IF(ISNUMBER(Regressions!O114),ROUND(Regressions!O114, 1), NA())</f>
        <v>#N/A</v>
      </c>
      <c r="P104" s="306" t="e">
        <f>IF(ISNUMBER(Regressions!P114),ROUND(Regressions!P114, 1), NA())</f>
        <v>#N/A</v>
      </c>
      <c r="Q104" s="401" t="e">
        <f>IF(ISNUMBER(Regressions!Q114),ROUND(Regressions!Q114, 1), NA())</f>
        <v>#N/A</v>
      </c>
      <c r="R104" s="396" t="e">
        <f>IF(ISNUMBER(Regressions!R114),ROUND(Regressions!R114, 1), NA())</f>
        <v>#N/A</v>
      </c>
      <c r="S104" s="397" t="e">
        <f>IF(ISNUMBER(Regressions!S114),ROUND(Regressions!S114, 1), NA())</f>
        <v>#N/A</v>
      </c>
    </row>
    <row r="105" x14ac:dyDescent="0.2">
      <c r="A105" s="371" t="str">
        <f>IF(ISBLANK(Regressions!A115), " ", Regressions!A115)</f>
        <v>Madagascar</v>
      </c>
      <c r="B105" s="372">
        <f>IF(ISBLANK(Regressions!B115), " ", Regressions!B115)</f>
        <v>2016</v>
      </c>
      <c r="C105" s="373" t="str">
        <f>IF(ISBLANK(Regressions!C115), " ", Regressions!C115)</f>
        <v>Secondary</v>
      </c>
      <c r="D105" s="374">
        <f>IF(ISBLANK(Regressions!D115), " ", Regressions!D115)</f>
        <v>4075286</v>
      </c>
      <c r="E105" s="402" t="e">
        <f>IF(ISNUMBER(Regressions!E115),ROUND(Regressions!E115, 1), NA())</f>
        <v>#N/A</v>
      </c>
      <c r="F105" s="307">
        <f>IF(ISNUMBER(Regressions!F115),ROUND(Regressions!F115, 1), NA())</f>
        <v>23.7</v>
      </c>
      <c r="G105" s="403" t="e">
        <f>IF(ISNUMBER(Regressions!G115),ROUND(Regressions!G115, 1), NA())</f>
        <v>#N/A</v>
      </c>
      <c r="H105" s="404">
        <f>IF(ISNUMBER(Regressions!H115),ROUND(Regressions!H115, 1), NA())</f>
        <v>23.7</v>
      </c>
      <c r="I105" s="405">
        <f>IF(ISNUMBER(Regressions!I115),ROUND(Regressions!I115, 1), NA())</f>
        <v>76.3</v>
      </c>
      <c r="J105" s="406">
        <f>IF(ISNUMBER(Regressions!J115),ROUND(Regressions!J115, 1), NA())</f>
        <v>75.7</v>
      </c>
      <c r="K105" s="307" t="e">
        <f>IF(ISNUMBER(Regressions!K115),ROUND(Regressions!K115, 1), NA())</f>
        <v>#N/A</v>
      </c>
      <c r="L105" s="407">
        <f>IF(ISNUMBER(Regressions!L115),ROUND(Regressions!L115, 1), NA())</f>
        <v>52.2</v>
      </c>
      <c r="M105" s="404">
        <f>IF(ISNUMBER(Regressions!M115),ROUND(Regressions!M115, 1), NA())</f>
        <v>23.5</v>
      </c>
      <c r="N105" s="408">
        <f>IF(ISNUMBER(Regressions!N115),ROUND(Regressions!N115, 1), NA())</f>
        <v>24.4</v>
      </c>
      <c r="O105" s="402" t="e">
        <f>IF(ISNUMBER(Regressions!O115),ROUND(Regressions!O115, 1), NA())</f>
        <v>#N/A</v>
      </c>
      <c r="P105" s="307" t="e">
        <f>IF(ISNUMBER(Regressions!P115),ROUND(Regressions!P115, 1), NA())</f>
        <v>#N/A</v>
      </c>
      <c r="Q105" s="409" t="e">
        <f>IF(ISNUMBER(Regressions!Q115),ROUND(Regressions!Q115, 1), NA())</f>
        <v>#N/A</v>
      </c>
      <c r="R105" s="404" t="e">
        <f>IF(ISNUMBER(Regressions!R115),ROUND(Regressions!R115, 1), NA())</f>
        <v>#N/A</v>
      </c>
      <c r="S105" s="405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62"/>
      <c r="I1" s="562"/>
      <c r="J1" s="562"/>
      <c r="K1" s="562"/>
      <c r="L1" s="562"/>
      <c r="M1" s="562"/>
      <c r="N1" s="562"/>
      <c r="O1" s="562"/>
      <c r="P1" s="562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2016</v>
      </c>
      <c r="C4"/>
      <c r="D4"/>
      <c r="E4"/>
      <c r="F4"/>
      <c r="G4"/>
      <c r="H4"/>
      <c r="I4" s="69"/>
      <c r="J4" s="67" t="s">
        <v>35</v>
      </c>
      <c r="K4">
        <v>2016</v>
      </c>
      <c r="L4"/>
      <c r="M4"/>
      <c r="N4"/>
      <c r="O4"/>
      <c r="P4"/>
      <c r="Q4">
        <v>52.15</v>
      </c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2016</v>
      </c>
      <c r="C5">
        <v>19.260886920000001</v>
      </c>
      <c r="D5"/>
      <c r="E5"/>
      <c r="F5"/>
      <c r="G5">
        <v>13.7</v>
      </c>
      <c r="H5">
        <v>23.707692309999999</v>
      </c>
      <c r="I5" s="69"/>
      <c r="J5" s="67" t="s">
        <v>36</v>
      </c>
      <c r="K5">
        <v>2016</v>
      </c>
      <c r="L5">
        <v>69.282866839999997</v>
      </c>
      <c r="M5"/>
      <c r="N5"/>
      <c r="O5"/>
      <c r="P5">
        <v>62.553846149999998</v>
      </c>
      <c r="Q5">
        <v>23.5</v>
      </c>
      <c r="R5" s="66"/>
      <c r="S5" s="67" t="s">
        <v>36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2016</v>
      </c>
      <c r="C6">
        <v>80.739113079999996</v>
      </c>
      <c r="D6"/>
      <c r="E6"/>
      <c r="F6"/>
      <c r="G6">
        <v>86.3</v>
      </c>
      <c r="H6">
        <v>76.292307690000001</v>
      </c>
      <c r="I6" s="69"/>
      <c r="J6" s="67" t="s">
        <v>37</v>
      </c>
      <c r="K6">
        <v>2016</v>
      </c>
      <c r="L6">
        <v>30.717133159999999</v>
      </c>
      <c r="M6"/>
      <c r="N6"/>
      <c r="O6"/>
      <c r="P6">
        <v>37.446153850000002</v>
      </c>
      <c r="Q6">
        <v>24.35</v>
      </c>
      <c r="R6" s="65"/>
      <c r="S6" s="67" t="s">
        <v>37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202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203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180</v>
      </c>
      <c r="B14">
        <v>2000</v>
      </c>
      <c r="C14" s="127" t="s">
        <v>7</v>
      </c>
      <c r="D14">
        <v>6172422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180</v>
      </c>
      <c r="B15">
        <v>2001</v>
      </c>
      <c r="C15" s="127" t="s">
        <v>7</v>
      </c>
      <c r="D15">
        <v>6367749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180</v>
      </c>
      <c r="B16">
        <v>2002</v>
      </c>
      <c r="C16" s="127" t="s">
        <v>7</v>
      </c>
      <c r="D16">
        <v>6579184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180</v>
      </c>
      <c r="B17">
        <v>2003</v>
      </c>
      <c r="C17" s="127" t="s">
        <v>7</v>
      </c>
      <c r="D17">
        <v>6802858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180</v>
      </c>
      <c r="B18">
        <v>2004</v>
      </c>
      <c r="C18" s="127" t="s">
        <v>7</v>
      </c>
      <c r="D18">
        <v>7032126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6"/>
    </row>
    <row r="19" s="78" customFormat="true" ht="15.75" x14ac:dyDescent="0.25">
      <c r="A19" s="125" t="s">
        <v>180</v>
      </c>
      <c r="B19">
        <v>2005</v>
      </c>
      <c r="C19" s="127" t="s">
        <v>7</v>
      </c>
      <c r="D19">
        <v>7253375</v>
      </c>
      <c r="E19"/>
      <c r="F19">
        <v>26.696732240562142</v>
      </c>
      <c r="G19"/>
      <c r="H19">
        <v>26.696732240562142</v>
      </c>
      <c r="I19">
        <v>73.303267759437858</v>
      </c>
      <c r="J19"/>
      <c r="K19"/>
      <c r="L19"/>
      <c r="M19"/>
      <c r="N19"/>
      <c r="O19"/>
      <c r="P19"/>
      <c r="Q19"/>
      <c r="R19"/>
      <c r="S19"/>
      <c r="T19" s="126"/>
    </row>
    <row r="20" s="78" customFormat="true" ht="15.75" x14ac:dyDescent="0.25">
      <c r="A20" s="125" t="s">
        <v>180</v>
      </c>
      <c r="B20">
        <v>2006</v>
      </c>
      <c r="C20" s="127" t="s">
        <v>7</v>
      </c>
      <c r="D20">
        <v>7473820</v>
      </c>
      <c r="E20"/>
      <c r="F20">
        <v>26.696732240562142</v>
      </c>
      <c r="G20"/>
      <c r="H20">
        <v>26.696732240562142</v>
      </c>
      <c r="I20">
        <v>73.303267759437858</v>
      </c>
      <c r="J20"/>
      <c r="K20"/>
      <c r="L20"/>
      <c r="M20"/>
      <c r="N20"/>
      <c r="O20"/>
      <c r="P20"/>
      <c r="Q20"/>
      <c r="R20"/>
      <c r="S20"/>
      <c r="T20" s="126"/>
    </row>
    <row r="21" s="78" customFormat="true" ht="15.75" x14ac:dyDescent="0.25">
      <c r="A21" s="125" t="s">
        <v>180</v>
      </c>
      <c r="B21">
        <v>2007</v>
      </c>
      <c r="C21" s="127" t="s">
        <v>7</v>
      </c>
      <c r="D21">
        <v>7699476</v>
      </c>
      <c r="E21"/>
      <c r="F21">
        <v>26.696732240562142</v>
      </c>
      <c r="G21"/>
      <c r="H21">
        <v>26.696732240562142</v>
      </c>
      <c r="I21">
        <v>73.303267759437858</v>
      </c>
      <c r="J21"/>
      <c r="K21"/>
      <c r="L21"/>
      <c r="M21"/>
      <c r="N21"/>
      <c r="O21"/>
      <c r="P21"/>
      <c r="Q21"/>
      <c r="R21"/>
      <c r="S21"/>
      <c r="T21" s="126"/>
    </row>
    <row r="22" s="78" customFormat="true" ht="15.75" x14ac:dyDescent="0.25">
      <c r="A22" s="125" t="s">
        <v>180</v>
      </c>
      <c r="B22">
        <v>2008</v>
      </c>
      <c r="C22" s="127" t="s">
        <v>7</v>
      </c>
      <c r="D22">
        <v>7915489</v>
      </c>
      <c r="E22"/>
      <c r="F22">
        <v>26.696732240562142</v>
      </c>
      <c r="G22"/>
      <c r="H22">
        <v>26.696732240562142</v>
      </c>
      <c r="I22">
        <v>73.303267759437858</v>
      </c>
      <c r="J22">
        <v>69.282866838274373</v>
      </c>
      <c r="K22"/>
      <c r="L22"/>
      <c r="M22">
        <v>69.282866838274373</v>
      </c>
      <c r="N22">
        <v>30.717133161725627</v>
      </c>
      <c r="O22"/>
      <c r="P22"/>
      <c r="Q22"/>
      <c r="R22"/>
      <c r="S22"/>
      <c r="T22" s="126"/>
    </row>
    <row r="23" s="78" customFormat="true" ht="15.75" x14ac:dyDescent="0.25">
      <c r="A23" s="125" t="s">
        <v>180</v>
      </c>
      <c r="B23">
        <v>2009</v>
      </c>
      <c r="C23" s="127" t="s">
        <v>7</v>
      </c>
      <c r="D23">
        <v>8122938</v>
      </c>
      <c r="E23"/>
      <c r="F23">
        <v>26.696732240562142</v>
      </c>
      <c r="G23"/>
      <c r="H23">
        <v>26.696732240562142</v>
      </c>
      <c r="I23">
        <v>73.303267759437858</v>
      </c>
      <c r="J23">
        <v>69.282866838274373</v>
      </c>
      <c r="K23"/>
      <c r="L23"/>
      <c r="M23">
        <v>69.282866838274373</v>
      </c>
      <c r="N23">
        <v>30.717133161725627</v>
      </c>
      <c r="O23"/>
      <c r="P23"/>
      <c r="Q23"/>
      <c r="R23"/>
      <c r="S23"/>
      <c r="T23" s="126"/>
    </row>
    <row r="24" s="78" customFormat="true" ht="15.75" x14ac:dyDescent="0.25">
      <c r="A24" s="125" t="s">
        <v>180</v>
      </c>
      <c r="B24">
        <v>2010</v>
      </c>
      <c r="C24" s="127" t="s">
        <v>7</v>
      </c>
      <c r="D24">
        <v>8330795</v>
      </c>
      <c r="E24"/>
      <c r="F24">
        <v>25.634468623576595</v>
      </c>
      <c r="G24"/>
      <c r="H24">
        <v>25.634468623576595</v>
      </c>
      <c r="I24">
        <v>74.365531376423405</v>
      </c>
      <c r="J24">
        <v>69.282866838274373</v>
      </c>
      <c r="K24"/>
      <c r="L24"/>
      <c r="M24">
        <v>69.282866838274373</v>
      </c>
      <c r="N24">
        <v>30.717133161725627</v>
      </c>
      <c r="O24"/>
      <c r="P24"/>
      <c r="Q24"/>
      <c r="R24"/>
      <c r="S24"/>
      <c r="T24" s="126"/>
    </row>
    <row r="25" s="78" customFormat="true" ht="15.75" x14ac:dyDescent="0.25">
      <c r="A25" s="125" t="s">
        <v>180</v>
      </c>
      <c r="B25">
        <v>2011</v>
      </c>
      <c r="C25" s="127" t="s">
        <v>7</v>
      </c>
      <c r="D25">
        <v>8533261</v>
      </c>
      <c r="E25"/>
      <c r="F25">
        <v>24.572205006590593</v>
      </c>
      <c r="G25"/>
      <c r="H25">
        <v>24.572205006590593</v>
      </c>
      <c r="I25">
        <v>75.427794993409407</v>
      </c>
      <c r="J25">
        <v>69.282866838274373</v>
      </c>
      <c r="K25"/>
      <c r="L25"/>
      <c r="M25">
        <v>69.282866838274373</v>
      </c>
      <c r="N25">
        <v>30.717133161725627</v>
      </c>
      <c r="O25"/>
      <c r="P25"/>
      <c r="Q25"/>
      <c r="R25"/>
      <c r="S25"/>
      <c r="T25" s="126"/>
    </row>
    <row r="26" s="78" customFormat="true" ht="15.75" x14ac:dyDescent="0.25">
      <c r="A26" s="125" t="s">
        <v>180</v>
      </c>
      <c r="B26">
        <v>2012</v>
      </c>
      <c r="C26" s="127" t="s">
        <v>7</v>
      </c>
      <c r="D26">
        <v>8737551</v>
      </c>
      <c r="E26"/>
      <c r="F26">
        <v>23.509941389604592</v>
      </c>
      <c r="G26"/>
      <c r="H26">
        <v>23.509941389604592</v>
      </c>
      <c r="I26">
        <v>76.490058610395408</v>
      </c>
      <c r="J26">
        <v>69.282866838274373</v>
      </c>
      <c r="K26"/>
      <c r="L26"/>
      <c r="M26">
        <v>69.282866838274373</v>
      </c>
      <c r="N26">
        <v>30.717133161725627</v>
      </c>
      <c r="O26"/>
      <c r="P26"/>
      <c r="Q26"/>
      <c r="R26"/>
      <c r="S26"/>
      <c r="T26" s="126"/>
    </row>
    <row r="27" s="78" customFormat="true" ht="15.75" x14ac:dyDescent="0.25">
      <c r="A27" s="125" t="s">
        <v>180</v>
      </c>
      <c r="B27">
        <v>2013</v>
      </c>
      <c r="C27" s="127" t="s">
        <v>7</v>
      </c>
      <c r="D27">
        <v>8939777</v>
      </c>
      <c r="E27"/>
      <c r="F27">
        <v>22.44767777261859</v>
      </c>
      <c r="G27"/>
      <c r="H27">
        <v>22.44767777261859</v>
      </c>
      <c r="I27">
        <v>77.55232222738141</v>
      </c>
      <c r="J27">
        <v>69.282866838274373</v>
      </c>
      <c r="K27"/>
      <c r="L27"/>
      <c r="M27">
        <v>69.282866838274373</v>
      </c>
      <c r="N27">
        <v>30.717133161725627</v>
      </c>
      <c r="O27"/>
      <c r="P27"/>
      <c r="Q27"/>
      <c r="R27"/>
      <c r="S27"/>
      <c r="T27" s="126"/>
    </row>
    <row r="28" s="78" customFormat="true" ht="15.75" x14ac:dyDescent="0.25">
      <c r="A28" s="125" t="s">
        <v>180</v>
      </c>
      <c r="B28">
        <v>2014</v>
      </c>
      <c r="C28" s="127" t="s">
        <v>7</v>
      </c>
      <c r="D28">
        <v>9137033</v>
      </c>
      <c r="E28"/>
      <c r="F28">
        <v>21.385414155632589</v>
      </c>
      <c r="G28"/>
      <c r="H28">
        <v>21.385414155632589</v>
      </c>
      <c r="I28">
        <v>78.614585844367411</v>
      </c>
      <c r="J28">
        <v>69.282866838274373</v>
      </c>
      <c r="K28"/>
      <c r="L28"/>
      <c r="M28">
        <v>69.282866838274373</v>
      </c>
      <c r="N28">
        <v>30.717133161725627</v>
      </c>
      <c r="O28"/>
      <c r="P28"/>
      <c r="Q28"/>
      <c r="R28"/>
      <c r="S28"/>
      <c r="T28" s="126"/>
    </row>
    <row r="29" s="78" customFormat="true" ht="15.75" x14ac:dyDescent="0.25">
      <c r="A29" s="125" t="s">
        <v>180</v>
      </c>
      <c r="B29">
        <v>2015</v>
      </c>
      <c r="C29" s="127" t="s">
        <v>7</v>
      </c>
      <c r="D29">
        <v>9321924</v>
      </c>
      <c r="E29"/>
      <c r="F29">
        <v>20.323150538647042</v>
      </c>
      <c r="G29"/>
      <c r="H29">
        <v>20.323150538647042</v>
      </c>
      <c r="I29">
        <v>79.676849461352958</v>
      </c>
      <c r="J29">
        <v>69.282866838274373</v>
      </c>
      <c r="K29"/>
      <c r="L29"/>
      <c r="M29">
        <v>69.282866838274373</v>
      </c>
      <c r="N29">
        <v>30.717133161725627</v>
      </c>
      <c r="O29"/>
      <c r="P29"/>
      <c r="Q29"/>
      <c r="R29"/>
      <c r="S29"/>
      <c r="T29" s="126"/>
    </row>
    <row r="30" s="78" customFormat="true" ht="15.75" x14ac:dyDescent="0.25">
      <c r="A30" s="125" t="s">
        <v>180</v>
      </c>
      <c r="B30">
        <v>2016</v>
      </c>
      <c r="C30" s="127" t="s">
        <v>7</v>
      </c>
      <c r="D30">
        <v>9500211</v>
      </c>
      <c r="E30"/>
      <c r="F30">
        <v>19.26088692166104</v>
      </c>
      <c r="G30"/>
      <c r="H30">
        <v>19.26088692166104</v>
      </c>
      <c r="I30">
        <v>80.73911307833896</v>
      </c>
      <c r="J30">
        <v>69.282866838274373</v>
      </c>
      <c r="K30"/>
      <c r="L30"/>
      <c r="M30">
        <v>69.282866838274373</v>
      </c>
      <c r="N30">
        <v>30.717133161725627</v>
      </c>
      <c r="O30"/>
      <c r="P30"/>
      <c r="Q30"/>
      <c r="R30"/>
      <c r="S30"/>
      <c r="T30" s="126"/>
    </row>
    <row r="31" s="78" customFormat="true" ht="15.75" x14ac:dyDescent="0.25">
      <c r="A31" s="125" t="s">
        <v>180</v>
      </c>
      <c r="B31">
        <v>2000</v>
      </c>
      <c r="C31" s="127" t="s">
        <v>1</v>
      </c>
      <c r="D31">
        <v>1674022.94170372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180</v>
      </c>
      <c r="B32">
        <v>2001</v>
      </c>
      <c r="C32" s="127" t="s">
        <v>1</v>
      </c>
      <c r="D32">
        <v>1744190.0547452546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180</v>
      </c>
      <c r="B33">
        <v>2002</v>
      </c>
      <c r="C33" s="127" t="s">
        <v>1</v>
      </c>
      <c r="D33">
        <v>1820000.0534112549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180</v>
      </c>
      <c r="B34">
        <v>2003</v>
      </c>
      <c r="C34" s="127" t="s">
        <v>1</v>
      </c>
      <c r="D34">
        <v>1900446.9859506991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180</v>
      </c>
      <c r="B35">
        <v>2004</v>
      </c>
      <c r="C35" s="127" t="s">
        <v>1</v>
      </c>
      <c r="D35">
        <v>1983832.9628503418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180</v>
      </c>
      <c r="B36">
        <v>2005</v>
      </c>
      <c r="C36" s="127" t="s">
        <v>1</v>
      </c>
      <c r="D36">
        <v>2089986.997692585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180</v>
      </c>
      <c r="B37">
        <v>2006</v>
      </c>
      <c r="C37" s="127" t="s">
        <v>1</v>
      </c>
      <c r="D37">
        <v>2199172.0481864931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180</v>
      </c>
      <c r="B38">
        <v>2007</v>
      </c>
      <c r="C38" s="127" t="s">
        <v>1</v>
      </c>
      <c r="D38">
        <v>2313153.9588549039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180</v>
      </c>
      <c r="B39">
        <v>2008</v>
      </c>
      <c r="C39" s="127" t="s">
        <v>1</v>
      </c>
      <c r="D39">
        <v>2427680.9352669525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180</v>
      </c>
      <c r="B40">
        <v>2009</v>
      </c>
      <c r="C40" s="127" t="s">
        <v>1</v>
      </c>
      <c r="D40">
        <v>2542317.0075754165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180</v>
      </c>
      <c r="B41">
        <v>2010</v>
      </c>
      <c r="C41" s="127" t="s">
        <v>1</v>
      </c>
      <c r="D41">
        <v>2659939.9245306016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180</v>
      </c>
      <c r="B42">
        <v>2011</v>
      </c>
      <c r="C42" s="127" t="s">
        <v>1</v>
      </c>
      <c r="D42">
        <v>2778601.1212934498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180</v>
      </c>
      <c r="B43">
        <v>2012</v>
      </c>
      <c r="C43" s="127" t="s">
        <v>1</v>
      </c>
      <c r="D43">
        <v>2900517.02198719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180</v>
      </c>
      <c r="B44">
        <v>2013</v>
      </c>
      <c r="C44" s="127" t="s">
        <v>1</v>
      </c>
      <c r="D44">
        <v>3024506.10216774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180</v>
      </c>
      <c r="B45">
        <v>2014</v>
      </c>
      <c r="C45" s="127" t="s">
        <v>1</v>
      </c>
      <c r="D45">
        <v>3149353.0949086379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180</v>
      </c>
      <c r="B46">
        <v>2015</v>
      </c>
      <c r="C46" s="127" t="s">
        <v>1</v>
      </c>
      <c r="D46">
        <v>3272462.0887339781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180</v>
      </c>
      <c r="B47">
        <v>2016</v>
      </c>
      <c r="C47" s="127" t="s">
        <v>1</v>
      </c>
      <c r="D47">
        <v>3395470.8831859585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180</v>
      </c>
      <c r="B48">
        <v>2000</v>
      </c>
      <c r="C48" s="127" t="s">
        <v>2</v>
      </c>
      <c r="D48">
        <v>4498399.05829628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180</v>
      </c>
      <c r="B49">
        <v>2001</v>
      </c>
      <c r="C49" s="127" t="s">
        <v>2</v>
      </c>
      <c r="D49">
        <v>4623558.9452547459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180</v>
      </c>
      <c r="B50">
        <v>2002</v>
      </c>
      <c r="C50" s="127" t="s">
        <v>2</v>
      </c>
      <c r="D50">
        <v>4759183.9465887453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180</v>
      </c>
      <c r="B51">
        <v>2003</v>
      </c>
      <c r="C51" s="127" t="s">
        <v>2</v>
      </c>
      <c r="D51">
        <v>4902411.0140493009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180</v>
      </c>
      <c r="B52">
        <v>2004</v>
      </c>
      <c r="C52" s="127" t="s">
        <v>2</v>
      </c>
      <c r="D52">
        <v>5048293.0371496584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180</v>
      </c>
      <c r="B53">
        <v>2005</v>
      </c>
      <c r="C53" s="127" t="s">
        <v>2</v>
      </c>
      <c r="D53">
        <v>5163388.002307415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180</v>
      </c>
      <c r="B54">
        <v>2006</v>
      </c>
      <c r="C54" s="127" t="s">
        <v>2</v>
      </c>
      <c r="D54">
        <v>5274647.9518135069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180</v>
      </c>
      <c r="B55">
        <v>2007</v>
      </c>
      <c r="C55" s="127" t="s">
        <v>2</v>
      </c>
      <c r="D55">
        <v>5386322.0411450956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180</v>
      </c>
      <c r="B56">
        <v>2008</v>
      </c>
      <c r="C56" s="127" t="s">
        <v>2</v>
      </c>
      <c r="D56">
        <v>5487808.064733048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180</v>
      </c>
      <c r="B57">
        <v>2009</v>
      </c>
      <c r="C57" s="127" t="s">
        <v>2</v>
      </c>
      <c r="D57">
        <v>5580620.9924245831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180</v>
      </c>
      <c r="B58">
        <v>2010</v>
      </c>
      <c r="C58" s="127" t="s">
        <v>2</v>
      </c>
      <c r="D58">
        <v>5670855.0754693989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180</v>
      </c>
      <c r="B59">
        <v>2011</v>
      </c>
      <c r="C59" s="127" t="s">
        <v>2</v>
      </c>
      <c r="D59">
        <v>5754659.8787065502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180</v>
      </c>
      <c r="B60">
        <v>2012</v>
      </c>
      <c r="C60" s="127" t="s">
        <v>2</v>
      </c>
      <c r="D60">
        <v>5837033.9780128095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180</v>
      </c>
      <c r="B61">
        <v>2013</v>
      </c>
      <c r="C61" s="127" t="s">
        <v>2</v>
      </c>
      <c r="D61">
        <v>5915270.8978322605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180</v>
      </c>
      <c r="B62">
        <v>2014</v>
      </c>
      <c r="C62" s="127" t="s">
        <v>2</v>
      </c>
      <c r="D62">
        <v>5987679.9050913621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180</v>
      </c>
      <c r="B63">
        <v>2015</v>
      </c>
      <c r="C63" s="127" t="s">
        <v>2</v>
      </c>
      <c r="D63">
        <v>6049461.9112660214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180</v>
      </c>
      <c r="B64">
        <v>2016</v>
      </c>
      <c r="C64" s="127" t="s">
        <v>2</v>
      </c>
      <c r="D64">
        <v>6104740.1168140415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180</v>
      </c>
      <c r="B65">
        <v>2000</v>
      </c>
      <c r="C65" s="127" t="s">
        <v>16</v>
      </c>
      <c r="D65">
        <v>1530515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180</v>
      </c>
      <c r="B66">
        <v>2001</v>
      </c>
      <c r="C66" s="127" t="s">
        <v>16</v>
      </c>
      <c r="D66">
        <v>1576507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180</v>
      </c>
      <c r="B67">
        <v>2002</v>
      </c>
      <c r="C67" s="127" t="s">
        <v>16</v>
      </c>
      <c r="D67">
        <v>1630656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180</v>
      </c>
      <c r="B68">
        <v>2003</v>
      </c>
      <c r="C68" s="127" t="s">
        <v>16</v>
      </c>
      <c r="D68">
        <v>1683953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180</v>
      </c>
      <c r="B69">
        <v>2004</v>
      </c>
      <c r="C69" s="127" t="s">
        <v>16</v>
      </c>
      <c r="D69">
        <v>1733230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180</v>
      </c>
      <c r="B70">
        <v>2005</v>
      </c>
      <c r="C70" s="127" t="s">
        <v>16</v>
      </c>
      <c r="D70">
        <v>1769468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180</v>
      </c>
      <c r="B71">
        <v>2006</v>
      </c>
      <c r="C71" s="127" t="s">
        <v>16</v>
      </c>
      <c r="D71">
        <v>1804316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180</v>
      </c>
      <c r="B72">
        <v>2007</v>
      </c>
      <c r="C72" s="127" t="s">
        <v>16</v>
      </c>
      <c r="D72">
        <v>1837185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180</v>
      </c>
      <c r="B73">
        <v>2008</v>
      </c>
      <c r="C73" s="127" t="s">
        <v>16</v>
      </c>
      <c r="D73">
        <v>1865032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180</v>
      </c>
      <c r="B74">
        <v>2009</v>
      </c>
      <c r="C74" s="127" t="s">
        <v>16</v>
      </c>
      <c r="D74">
        <v>1891064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180</v>
      </c>
      <c r="B75">
        <v>2010</v>
      </c>
      <c r="C75" s="127" t="s">
        <v>16</v>
      </c>
      <c r="D75">
        <v>1923670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180</v>
      </c>
      <c r="B76">
        <v>2011</v>
      </c>
      <c r="C76" s="127" t="s">
        <v>16</v>
      </c>
      <c r="D76">
        <v>1956187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180</v>
      </c>
      <c r="B77">
        <v>2012</v>
      </c>
      <c r="C77" s="127" t="s">
        <v>16</v>
      </c>
      <c r="D77">
        <v>1992958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6"/>
    </row>
    <row r="78" s="78" customFormat="true" ht="15.75" x14ac:dyDescent="0.25">
      <c r="A78" s="125" t="s">
        <v>180</v>
      </c>
      <c r="B78">
        <v>2013</v>
      </c>
      <c r="C78" s="127" t="s">
        <v>16</v>
      </c>
      <c r="D78">
        <v>2030600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6"/>
    </row>
    <row r="79" s="78" customFormat="true" ht="15.75" x14ac:dyDescent="0.25">
      <c r="A79" s="125" t="s">
        <v>180</v>
      </c>
      <c r="B79">
        <v>2014</v>
      </c>
      <c r="C79" s="127" t="s">
        <v>16</v>
      </c>
      <c r="D79">
        <v>2067853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180</v>
      </c>
      <c r="B80">
        <v>2015</v>
      </c>
      <c r="C80" s="127" t="s">
        <v>16</v>
      </c>
      <c r="D80">
        <v>2099492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180</v>
      </c>
      <c r="B81">
        <v>2016</v>
      </c>
      <c r="C81" s="127" t="s">
        <v>16</v>
      </c>
      <c r="D81">
        <v>2133597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180</v>
      </c>
      <c r="B82">
        <v>2000</v>
      </c>
      <c r="C82" s="127" t="s">
        <v>17</v>
      </c>
      <c r="D82">
        <v>2176003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180</v>
      </c>
      <c r="B83">
        <v>2001</v>
      </c>
      <c r="C83" s="127" t="s">
        <v>17</v>
      </c>
      <c r="D83">
        <v>2250455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180</v>
      </c>
      <c r="B84">
        <v>2002</v>
      </c>
      <c r="C84" s="127" t="s">
        <v>17</v>
      </c>
      <c r="D84">
        <v>2330718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180</v>
      </c>
      <c r="B85">
        <v>2003</v>
      </c>
      <c r="C85" s="127" t="s">
        <v>17</v>
      </c>
      <c r="D85">
        <v>2415531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180</v>
      </c>
      <c r="B86">
        <v>2004</v>
      </c>
      <c r="C86" s="127" t="s">
        <v>17</v>
      </c>
      <c r="D86">
        <v>2503094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6"/>
    </row>
    <row r="87" s="78" customFormat="true" ht="15.75" x14ac:dyDescent="0.25">
      <c r="A87" s="125" t="s">
        <v>180</v>
      </c>
      <c r="B87">
        <v>2005</v>
      </c>
      <c r="C87" s="127" t="s">
        <v>17</v>
      </c>
      <c r="D87">
        <v>2590169</v>
      </c>
      <c r="E87"/>
      <c r="F87">
        <v>19.650000000000091</v>
      </c>
      <c r="G87"/>
      <c r="H87">
        <v>19.650000000000091</v>
      </c>
      <c r="I87">
        <v>80.349999999999909</v>
      </c>
      <c r="J87">
        <v>56.900000000000091</v>
      </c>
      <c r="K87"/>
      <c r="L87"/>
      <c r="M87">
        <v>56.900000000000091</v>
      </c>
      <c r="N87">
        <v>43.099999999999909</v>
      </c>
      <c r="O87"/>
      <c r="P87"/>
      <c r="Q87"/>
      <c r="R87"/>
      <c r="S87"/>
      <c r="T87" s="126"/>
    </row>
    <row r="88" s="78" customFormat="true" ht="15.75" x14ac:dyDescent="0.25">
      <c r="A88" s="125" t="s">
        <v>180</v>
      </c>
      <c r="B88">
        <v>2006</v>
      </c>
      <c r="C88" s="127" t="s">
        <v>17</v>
      </c>
      <c r="D88">
        <v>2672508</v>
      </c>
      <c r="E88"/>
      <c r="F88">
        <v>19.650000000000091</v>
      </c>
      <c r="G88"/>
      <c r="H88">
        <v>19.650000000000091</v>
      </c>
      <c r="I88">
        <v>80.349999999999909</v>
      </c>
      <c r="J88">
        <v>56.900000000000091</v>
      </c>
      <c r="K88"/>
      <c r="L88"/>
      <c r="M88">
        <v>56.900000000000091</v>
      </c>
      <c r="N88">
        <v>43.099999999999909</v>
      </c>
      <c r="O88"/>
      <c r="P88"/>
      <c r="Q88"/>
      <c r="R88"/>
      <c r="S88"/>
      <c r="T88" s="126"/>
    </row>
    <row r="89" s="78" customFormat="true" ht="15.75" x14ac:dyDescent="0.25">
      <c r="A89" s="125" t="s">
        <v>180</v>
      </c>
      <c r="B89">
        <v>2007</v>
      </c>
      <c r="C89" s="127" t="s">
        <v>17</v>
      </c>
      <c r="D89">
        <v>2755984</v>
      </c>
      <c r="E89"/>
      <c r="F89">
        <v>19.650000000000091</v>
      </c>
      <c r="G89"/>
      <c r="H89">
        <v>19.650000000000091</v>
      </c>
      <c r="I89">
        <v>80.349999999999909</v>
      </c>
      <c r="J89">
        <v>56.900000000000091</v>
      </c>
      <c r="K89"/>
      <c r="L89"/>
      <c r="M89">
        <v>56.900000000000091</v>
      </c>
      <c r="N89">
        <v>43.099999999999909</v>
      </c>
      <c r="O89"/>
      <c r="P89"/>
      <c r="Q89"/>
      <c r="R89"/>
      <c r="S89"/>
      <c r="T89" s="126"/>
    </row>
    <row r="90" s="78" customFormat="true" ht="15.75" x14ac:dyDescent="0.25">
      <c r="A90" s="125" t="s">
        <v>180</v>
      </c>
      <c r="B90">
        <v>2008</v>
      </c>
      <c r="C90" s="127" t="s">
        <v>17</v>
      </c>
      <c r="D90">
        <v>2831115</v>
      </c>
      <c r="E90"/>
      <c r="F90">
        <v>19.650000000000091</v>
      </c>
      <c r="G90"/>
      <c r="H90">
        <v>19.650000000000091</v>
      </c>
      <c r="I90">
        <v>80.349999999999909</v>
      </c>
      <c r="J90">
        <v>56.900000000000091</v>
      </c>
      <c r="K90"/>
      <c r="L90"/>
      <c r="M90">
        <v>56.900000000000091</v>
      </c>
      <c r="N90">
        <v>43.099999999999909</v>
      </c>
      <c r="O90"/>
      <c r="P90"/>
      <c r="Q90"/>
      <c r="R90"/>
      <c r="S90"/>
      <c r="T90" s="126"/>
    </row>
    <row r="91" s="78" customFormat="true" ht="15.75" x14ac:dyDescent="0.25">
      <c r="A91" s="125" t="s">
        <v>180</v>
      </c>
      <c r="B91">
        <v>2009</v>
      </c>
      <c r="C91" s="127" t="s">
        <v>17</v>
      </c>
      <c r="D91">
        <v>2896028</v>
      </c>
      <c r="E91"/>
      <c r="F91">
        <v>19.650000000000091</v>
      </c>
      <c r="G91"/>
      <c r="H91">
        <v>19.650000000000091</v>
      </c>
      <c r="I91">
        <v>80.349999999999909</v>
      </c>
      <c r="J91">
        <v>56.900000000000091</v>
      </c>
      <c r="K91"/>
      <c r="L91"/>
      <c r="M91">
        <v>56.900000000000091</v>
      </c>
      <c r="N91">
        <v>43.099999999999909</v>
      </c>
      <c r="O91"/>
      <c r="P91"/>
      <c r="Q91"/>
      <c r="R91"/>
      <c r="S91"/>
      <c r="T91" s="126"/>
    </row>
    <row r="92" s="78" customFormat="true" ht="15.75" x14ac:dyDescent="0.25">
      <c r="A92" s="125" t="s">
        <v>180</v>
      </c>
      <c r="B92">
        <v>2010</v>
      </c>
      <c r="C92" s="127" t="s">
        <v>17</v>
      </c>
      <c r="D92">
        <v>2951559</v>
      </c>
      <c r="E92"/>
      <c r="F92">
        <v>18.799999999999955</v>
      </c>
      <c r="G92"/>
      <c r="H92">
        <v>18.799999999999955</v>
      </c>
      <c r="I92">
        <v>81.200000000000045</v>
      </c>
      <c r="J92">
        <v>57.707692307692469</v>
      </c>
      <c r="K92"/>
      <c r="L92"/>
      <c r="M92">
        <v>57.707692307692469</v>
      </c>
      <c r="N92">
        <v>42.292307692307531</v>
      </c>
      <c r="O92"/>
      <c r="P92"/>
      <c r="Q92"/>
      <c r="R92"/>
      <c r="S92"/>
      <c r="T92" s="126"/>
    </row>
    <row r="93" s="78" customFormat="true" ht="15.75" x14ac:dyDescent="0.25">
      <c r="A93" s="125" t="s">
        <v>180</v>
      </c>
      <c r="B93">
        <v>2011</v>
      </c>
      <c r="C93" s="127" t="s">
        <v>17</v>
      </c>
      <c r="D93">
        <v>3001891</v>
      </c>
      <c r="E93"/>
      <c r="F93">
        <v>17.950000000000045</v>
      </c>
      <c r="G93"/>
      <c r="H93">
        <v>17.950000000000045</v>
      </c>
      <c r="I93">
        <v>82.049999999999955</v>
      </c>
      <c r="J93">
        <v>58.515384615384619</v>
      </c>
      <c r="K93"/>
      <c r="L93"/>
      <c r="M93">
        <v>58.515384615384619</v>
      </c>
      <c r="N93">
        <v>41.484615384615381</v>
      </c>
      <c r="O93"/>
      <c r="P93"/>
      <c r="Q93"/>
      <c r="R93"/>
      <c r="S93"/>
      <c r="T93" s="126"/>
    </row>
    <row r="94" s="78" customFormat="true" ht="15.75" x14ac:dyDescent="0.25">
      <c r="A94" s="125" t="s">
        <v>180</v>
      </c>
      <c r="B94">
        <v>2012</v>
      </c>
      <c r="C94" s="127" t="s">
        <v>17</v>
      </c>
      <c r="D94">
        <v>3057905</v>
      </c>
      <c r="E94"/>
      <c r="F94">
        <v>17.099999999999909</v>
      </c>
      <c r="G94"/>
      <c r="H94">
        <v>17.099999999999909</v>
      </c>
      <c r="I94">
        <v>82.900000000000091</v>
      </c>
      <c r="J94">
        <v>59.323076923076997</v>
      </c>
      <c r="K94"/>
      <c r="L94"/>
      <c r="M94">
        <v>59.323076923076997</v>
      </c>
      <c r="N94">
        <v>40.676923076923003</v>
      </c>
      <c r="O94"/>
      <c r="P94"/>
      <c r="Q94"/>
      <c r="R94"/>
      <c r="S94"/>
      <c r="T94" s="126"/>
    </row>
    <row r="95" s="78" customFormat="true" ht="15.75" x14ac:dyDescent="0.25">
      <c r="A95" s="125" t="s">
        <v>180</v>
      </c>
      <c r="B95">
        <v>2013</v>
      </c>
      <c r="C95" s="127" t="s">
        <v>17</v>
      </c>
      <c r="D95">
        <v>3115481</v>
      </c>
      <c r="E95"/>
      <c r="F95">
        <v>16.25</v>
      </c>
      <c r="G95"/>
      <c r="H95">
        <v>16.25</v>
      </c>
      <c r="I95">
        <v>83.75</v>
      </c>
      <c r="J95">
        <v>60.130769230769374</v>
      </c>
      <c r="K95"/>
      <c r="L95"/>
      <c r="M95">
        <v>60.130769230769374</v>
      </c>
      <c r="N95">
        <v>39.869230769230626</v>
      </c>
      <c r="O95"/>
      <c r="P95"/>
      <c r="Q95"/>
      <c r="R95"/>
      <c r="S95"/>
      <c r="T95" s="126"/>
    </row>
    <row r="96" s="78" customFormat="true" ht="15.75" x14ac:dyDescent="0.25">
      <c r="A96" s="125" t="s">
        <v>180</v>
      </c>
      <c r="B96">
        <v>2014</v>
      </c>
      <c r="C96" s="127" t="s">
        <v>17</v>
      </c>
      <c r="D96">
        <v>3174354</v>
      </c>
      <c r="E96"/>
      <c r="F96">
        <v>15.400000000000091</v>
      </c>
      <c r="G96"/>
      <c r="H96">
        <v>15.400000000000091</v>
      </c>
      <c r="I96">
        <v>84.599999999999909</v>
      </c>
      <c r="J96">
        <v>60.938461538461524</v>
      </c>
      <c r="K96"/>
      <c r="L96"/>
      <c r="M96">
        <v>60.938461538461524</v>
      </c>
      <c r="N96">
        <v>39.061538461538476</v>
      </c>
      <c r="O96"/>
      <c r="P96"/>
      <c r="Q96"/>
      <c r="R96"/>
      <c r="S96"/>
      <c r="T96" s="126"/>
    </row>
    <row r="97" s="78" customFormat="true" ht="15.75" x14ac:dyDescent="0.25">
      <c r="A97" s="125" t="s">
        <v>180</v>
      </c>
      <c r="B97">
        <v>2015</v>
      </c>
      <c r="C97" s="127" t="s">
        <v>17</v>
      </c>
      <c r="D97">
        <v>3233554</v>
      </c>
      <c r="E97"/>
      <c r="F97">
        <v>14.549999999999955</v>
      </c>
      <c r="G97"/>
      <c r="H97">
        <v>14.549999999999955</v>
      </c>
      <c r="I97">
        <v>85.450000000000045</v>
      </c>
      <c r="J97">
        <v>61.746153846153902</v>
      </c>
      <c r="K97"/>
      <c r="L97"/>
      <c r="M97">
        <v>61.746153846153902</v>
      </c>
      <c r="N97">
        <v>38.253846153846098</v>
      </c>
      <c r="O97"/>
      <c r="P97"/>
      <c r="Q97"/>
      <c r="R97"/>
      <c r="S97"/>
      <c r="T97" s="126"/>
    </row>
    <row r="98" s="78" customFormat="true" ht="15.75" x14ac:dyDescent="0.25">
      <c r="A98" s="125" t="s">
        <v>180</v>
      </c>
      <c r="B98">
        <v>2016</v>
      </c>
      <c r="C98" s="127" t="s">
        <v>17</v>
      </c>
      <c r="D98">
        <v>3291328</v>
      </c>
      <c r="E98"/>
      <c r="F98">
        <v>13.700000000000045</v>
      </c>
      <c r="G98"/>
      <c r="H98">
        <v>13.700000000000045</v>
      </c>
      <c r="I98">
        <v>86.299999999999955</v>
      </c>
      <c r="J98">
        <v>62.55384615384628</v>
      </c>
      <c r="K98"/>
      <c r="L98"/>
      <c r="M98">
        <v>62.55384615384628</v>
      </c>
      <c r="N98">
        <v>37.44615384615372</v>
      </c>
      <c r="O98"/>
      <c r="P98"/>
      <c r="Q98"/>
      <c r="R98"/>
      <c r="S98"/>
      <c r="T98" s="126"/>
    </row>
    <row r="99" s="78" customFormat="true" ht="15.75" x14ac:dyDescent="0.25">
      <c r="A99" s="125" t="s">
        <v>180</v>
      </c>
      <c r="B99">
        <v>2000</v>
      </c>
      <c r="C99" s="127" t="s">
        <v>18</v>
      </c>
      <c r="D99">
        <v>2465904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180</v>
      </c>
      <c r="B100">
        <v>2001</v>
      </c>
      <c r="C100" s="127" t="s">
        <v>18</v>
      </c>
      <c r="D100">
        <v>2540787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180</v>
      </c>
      <c r="B101">
        <v>2002</v>
      </c>
      <c r="C101" s="127" t="s">
        <v>18</v>
      </c>
      <c r="D101">
        <v>2617810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180</v>
      </c>
      <c r="B102">
        <v>2003</v>
      </c>
      <c r="C102" s="127" t="s">
        <v>18</v>
      </c>
      <c r="D102">
        <v>2703374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180</v>
      </c>
      <c r="B103">
        <v>2004</v>
      </c>
      <c r="C103" s="127" t="s">
        <v>18</v>
      </c>
      <c r="D103">
        <v>2795802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180</v>
      </c>
      <c r="B104">
        <v>2005</v>
      </c>
      <c r="C104" s="127" t="s">
        <v>18</v>
      </c>
      <c r="D104">
        <v>2893738</v>
      </c>
      <c r="E104"/>
      <c r="F104">
        <v>32.699999999999818</v>
      </c>
      <c r="G104"/>
      <c r="H104">
        <v>32.699999999999818</v>
      </c>
      <c r="I104">
        <v>67.300000000000182</v>
      </c>
      <c r="J104"/>
      <c r="K104"/>
      <c r="L104"/>
      <c r="M104"/>
      <c r="N104"/>
      <c r="O104"/>
      <c r="P104"/>
      <c r="Q104"/>
      <c r="R104"/>
      <c r="S104"/>
      <c r="T104" s="126"/>
    </row>
    <row r="105" s="78" customFormat="true" ht="15.75" x14ac:dyDescent="0.25">
      <c r="A105" s="125" t="s">
        <v>180</v>
      </c>
      <c r="B105">
        <v>2006</v>
      </c>
      <c r="C105" s="127" t="s">
        <v>18</v>
      </c>
      <c r="D105">
        <v>2996996</v>
      </c>
      <c r="E105"/>
      <c r="F105">
        <v>32.699999999999818</v>
      </c>
      <c r="G105"/>
      <c r="H105">
        <v>32.699999999999818</v>
      </c>
      <c r="I105">
        <v>67.300000000000182</v>
      </c>
      <c r="J105"/>
      <c r="K105"/>
      <c r="L105"/>
      <c r="M105"/>
      <c r="N105"/>
      <c r="O105"/>
      <c r="P105"/>
      <c r="Q105"/>
      <c r="R105"/>
      <c r="S105"/>
      <c r="T105" s="126"/>
    </row>
    <row r="106" s="78" customFormat="true" ht="15.75" x14ac:dyDescent="0.25">
      <c r="A106" s="125" t="s">
        <v>180</v>
      </c>
      <c r="B106">
        <v>2007</v>
      </c>
      <c r="C106" s="127" t="s">
        <v>18</v>
      </c>
      <c r="D106">
        <v>3106307</v>
      </c>
      <c r="E106"/>
      <c r="F106">
        <v>32.699999999999818</v>
      </c>
      <c r="G106"/>
      <c r="H106">
        <v>32.699999999999818</v>
      </c>
      <c r="I106">
        <v>67.300000000000182</v>
      </c>
      <c r="J106"/>
      <c r="K106"/>
      <c r="L106"/>
      <c r="M106"/>
      <c r="N106"/>
      <c r="O106"/>
      <c r="P106"/>
      <c r="Q106"/>
      <c r="R106"/>
      <c r="S106"/>
      <c r="T106" s="126"/>
    </row>
    <row r="107" s="78" customFormat="true" ht="15.75" x14ac:dyDescent="0.25">
      <c r="A107" s="125" t="s">
        <v>180</v>
      </c>
      <c r="B107">
        <v>2008</v>
      </c>
      <c r="C107" s="127" t="s">
        <v>18</v>
      </c>
      <c r="D107">
        <v>3219342</v>
      </c>
      <c r="E107"/>
      <c r="F107">
        <v>32.699999999999818</v>
      </c>
      <c r="G107"/>
      <c r="H107">
        <v>32.699999999999818</v>
      </c>
      <c r="I107">
        <v>67.300000000000182</v>
      </c>
      <c r="J107">
        <v>75.650000000000006</v>
      </c>
      <c r="K107"/>
      <c r="L107"/>
      <c r="M107"/>
      <c r="N107">
        <v>24.349999999999994</v>
      </c>
      <c r="O107"/>
      <c r="P107"/>
      <c r="Q107"/>
      <c r="R107"/>
      <c r="S107"/>
      <c r="T107" s="126"/>
    </row>
    <row r="108" s="78" customFormat="true" ht="15.75" x14ac:dyDescent="0.25">
      <c r="A108" s="125" t="s">
        <v>180</v>
      </c>
      <c r="B108">
        <v>2009</v>
      </c>
      <c r="C108" s="127" t="s">
        <v>18</v>
      </c>
      <c r="D108">
        <v>3335846</v>
      </c>
      <c r="E108"/>
      <c r="F108">
        <v>32.699999999999818</v>
      </c>
      <c r="G108"/>
      <c r="H108">
        <v>32.699999999999818</v>
      </c>
      <c r="I108">
        <v>67.300000000000182</v>
      </c>
      <c r="J108">
        <v>75.650000000000006</v>
      </c>
      <c r="K108"/>
      <c r="L108"/>
      <c r="M108"/>
      <c r="N108">
        <v>24.349999999999994</v>
      </c>
      <c r="O108"/>
      <c r="P108"/>
      <c r="Q108"/>
      <c r="R108"/>
      <c r="S108"/>
      <c r="T108" s="126"/>
    </row>
    <row r="109" s="78" customFormat="true" ht="15.75" x14ac:dyDescent="0.25">
      <c r="A109" s="125" t="s">
        <v>180</v>
      </c>
      <c r="B109">
        <v>2010</v>
      </c>
      <c r="C109" s="127" t="s">
        <v>18</v>
      </c>
      <c r="D109">
        <v>3455566</v>
      </c>
      <c r="E109"/>
      <c r="F109">
        <v>31.415384615384482</v>
      </c>
      <c r="G109"/>
      <c r="H109">
        <v>31.415384615384482</v>
      </c>
      <c r="I109">
        <v>68.584615384615518</v>
      </c>
      <c r="J109">
        <v>75.650000000000006</v>
      </c>
      <c r="K109"/>
      <c r="L109"/>
      <c r="M109"/>
      <c r="N109">
        <v>24.349999999999994</v>
      </c>
      <c r="O109"/>
      <c r="P109"/>
      <c r="Q109"/>
      <c r="R109"/>
      <c r="S109"/>
      <c r="T109" s="126"/>
    </row>
    <row r="110" s="78" customFormat="true" ht="15.75" x14ac:dyDescent="0.25">
      <c r="A110" s="125" t="s">
        <v>180</v>
      </c>
      <c r="B110">
        <v>2011</v>
      </c>
      <c r="C110" s="77" t="s">
        <v>18</v>
      </c>
      <c r="D110">
        <v>3575183</v>
      </c>
      <c r="E110"/>
      <c r="F110">
        <v>30.130769230769147</v>
      </c>
      <c r="G110"/>
      <c r="H110">
        <v>30.130769230769147</v>
      </c>
      <c r="I110">
        <v>69.869230769230853</v>
      </c>
      <c r="J110">
        <v>75.650000000000006</v>
      </c>
      <c r="K110"/>
      <c r="L110"/>
      <c r="M110"/>
      <c r="N110">
        <v>24.349999999999994</v>
      </c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180</v>
      </c>
      <c r="B111">
        <v>2012</v>
      </c>
      <c r="C111" s="77" t="s">
        <v>18</v>
      </c>
      <c r="D111">
        <v>3686688</v>
      </c>
      <c r="E111"/>
      <c r="F111">
        <v>28.846153846153811</v>
      </c>
      <c r="G111"/>
      <c r="H111">
        <v>28.846153846153811</v>
      </c>
      <c r="I111">
        <v>71.153846153846189</v>
      </c>
      <c r="J111">
        <v>75.650000000000006</v>
      </c>
      <c r="K111"/>
      <c r="L111">
        <v>52.15</v>
      </c>
      <c r="M111">
        <v>23.500000000000007</v>
      </c>
      <c r="N111">
        <v>24.349999999999994</v>
      </c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180</v>
      </c>
      <c r="B112">
        <v>2013</v>
      </c>
      <c r="C112" s="77" t="s">
        <v>18</v>
      </c>
      <c r="D112">
        <v>3793696</v>
      </c>
      <c r="E112"/>
      <c r="F112">
        <v>27.561538461538476</v>
      </c>
      <c r="G112"/>
      <c r="H112">
        <v>27.561538461538476</v>
      </c>
      <c r="I112">
        <v>72.438461538461524</v>
      </c>
      <c r="J112">
        <v>75.650000000000006</v>
      </c>
      <c r="K112"/>
      <c r="L112">
        <v>52.15</v>
      </c>
      <c r="M112">
        <v>23.500000000000007</v>
      </c>
      <c r="N112">
        <v>24.349999999999994</v>
      </c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180</v>
      </c>
      <c r="B113">
        <v>2014</v>
      </c>
      <c r="C113" s="77" t="s">
        <v>18</v>
      </c>
      <c r="D113">
        <v>3894826</v>
      </c>
      <c r="E113"/>
      <c r="F113">
        <v>26.27692307692314</v>
      </c>
      <c r="G113"/>
      <c r="H113">
        <v>26.27692307692314</v>
      </c>
      <c r="I113">
        <v>73.72307692307686</v>
      </c>
      <c r="J113">
        <v>75.650000000000006</v>
      </c>
      <c r="K113"/>
      <c r="L113">
        <v>52.15</v>
      </c>
      <c r="M113">
        <v>23.500000000000007</v>
      </c>
      <c r="N113">
        <v>24.349999999999994</v>
      </c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180</v>
      </c>
      <c r="B114">
        <v>2015</v>
      </c>
      <c r="C114" s="77" t="s">
        <v>18</v>
      </c>
      <c r="D114">
        <v>3988878</v>
      </c>
      <c r="E114"/>
      <c r="F114">
        <v>24.992307692307349</v>
      </c>
      <c r="G114"/>
      <c r="H114">
        <v>24.992307692307349</v>
      </c>
      <c r="I114">
        <v>75.007692307692651</v>
      </c>
      <c r="J114">
        <v>75.650000000000006</v>
      </c>
      <c r="K114"/>
      <c r="L114">
        <v>52.15</v>
      </c>
      <c r="M114">
        <v>23.500000000000007</v>
      </c>
      <c r="N114">
        <v>24.349999999999994</v>
      </c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180</v>
      </c>
      <c r="B115">
        <v>2016</v>
      </c>
      <c r="C115" s="77" t="s">
        <v>18</v>
      </c>
      <c r="D115">
        <v>4075286</v>
      </c>
      <c r="E115"/>
      <c r="F115">
        <v>23.707692307692014</v>
      </c>
      <c r="G115"/>
      <c r="H115">
        <v>23.707692307692014</v>
      </c>
      <c r="I115">
        <v>76.292307692307986</v>
      </c>
      <c r="J115">
        <v>75.650000000000006</v>
      </c>
      <c r="K115"/>
      <c r="L115">
        <v>52.15</v>
      </c>
      <c r="M115">
        <v>23.500000000000007</v>
      </c>
      <c r="N115">
        <v>24.349999999999994</v>
      </c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308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09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0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5" t="s">
        <v>25</v>
      </c>
      <c r="E4" s="416" t="s">
        <v>19</v>
      </c>
      <c r="F4" s="417" t="s">
        <v>209</v>
      </c>
      <c r="G4" s="415" t="s">
        <v>25</v>
      </c>
      <c r="H4" s="416" t="s">
        <v>19</v>
      </c>
      <c r="I4" s="417" t="s">
        <v>209</v>
      </c>
      <c r="J4" s="415" t="s">
        <v>25</v>
      </c>
      <c r="K4" s="416" t="s">
        <v>19</v>
      </c>
      <c r="L4" s="417" t="s">
        <v>209</v>
      </c>
      <c r="M4" s="415" t="s">
        <v>25</v>
      </c>
      <c r="N4" s="416" t="s">
        <v>19</v>
      </c>
      <c r="O4" s="417" t="s">
        <v>209</v>
      </c>
      <c r="P4" s="415" t="s">
        <v>25</v>
      </c>
      <c r="Q4" s="416" t="s">
        <v>19</v>
      </c>
      <c r="R4" s="417" t="s">
        <v>209</v>
      </c>
      <c r="S4" s="415" t="s">
        <v>25</v>
      </c>
      <c r="T4" s="416" t="s">
        <v>19</v>
      </c>
      <c r="U4" s="418" t="s">
        <v>209</v>
      </c>
      <c r="V4" s="419" t="s">
        <v>25</v>
      </c>
      <c r="W4" s="420" t="s">
        <v>19</v>
      </c>
      <c r="X4" s="421" t="s">
        <v>21</v>
      </c>
      <c r="Y4" s="421" t="s">
        <v>30</v>
      </c>
      <c r="Z4" s="422" t="s">
        <v>210</v>
      </c>
      <c r="AA4" s="419" t="s">
        <v>25</v>
      </c>
      <c r="AB4" s="420" t="s">
        <v>19</v>
      </c>
      <c r="AC4" s="421" t="s">
        <v>21</v>
      </c>
      <c r="AD4" s="421" t="s">
        <v>30</v>
      </c>
      <c r="AE4" s="422" t="s">
        <v>210</v>
      </c>
      <c r="AF4" s="419" t="s">
        <v>25</v>
      </c>
      <c r="AG4" s="420" t="s">
        <v>19</v>
      </c>
      <c r="AH4" s="421" t="s">
        <v>21</v>
      </c>
      <c r="AI4" s="421" t="s">
        <v>30</v>
      </c>
      <c r="AJ4" s="422" t="s">
        <v>210</v>
      </c>
      <c r="AK4" s="419" t="s">
        <v>25</v>
      </c>
      <c r="AL4" s="420" t="s">
        <v>19</v>
      </c>
      <c r="AM4" s="421" t="s">
        <v>21</v>
      </c>
      <c r="AN4" s="421" t="s">
        <v>30</v>
      </c>
      <c r="AO4" s="422" t="s">
        <v>210</v>
      </c>
      <c r="AP4" s="419" t="s">
        <v>25</v>
      </c>
      <c r="AQ4" s="420" t="s">
        <v>19</v>
      </c>
      <c r="AR4" s="421" t="s">
        <v>21</v>
      </c>
      <c r="AS4" s="421" t="s">
        <v>30</v>
      </c>
      <c r="AT4" s="422" t="s">
        <v>210</v>
      </c>
      <c r="AU4" s="419" t="s">
        <v>25</v>
      </c>
      <c r="AV4" s="420" t="s">
        <v>19</v>
      </c>
      <c r="AW4" s="421" t="s">
        <v>21</v>
      </c>
      <c r="AX4" s="421" t="s">
        <v>30</v>
      </c>
      <c r="AY4" s="423" t="s">
        <v>210</v>
      </c>
      <c r="AZ4" s="424" t="s">
        <v>144</v>
      </c>
      <c r="BA4" s="425" t="s">
        <v>143</v>
      </c>
      <c r="BB4" s="426" t="s">
        <v>211</v>
      </c>
      <c r="BC4" s="424" t="s">
        <v>144</v>
      </c>
      <c r="BD4" s="425" t="s">
        <v>143</v>
      </c>
      <c r="BE4" s="426" t="s">
        <v>211</v>
      </c>
      <c r="BF4" s="424" t="s">
        <v>144</v>
      </c>
      <c r="BG4" s="425" t="s">
        <v>143</v>
      </c>
      <c r="BH4" s="426" t="s">
        <v>211</v>
      </c>
      <c r="BI4" s="424" t="s">
        <v>144</v>
      </c>
      <c r="BJ4" s="425" t="s">
        <v>143</v>
      </c>
      <c r="BK4" s="426" t="s">
        <v>211</v>
      </c>
      <c r="BL4" s="424" t="s">
        <v>144</v>
      </c>
      <c r="BM4" s="425" t="s">
        <v>143</v>
      </c>
      <c r="BN4" s="426" t="s">
        <v>211</v>
      </c>
      <c r="BO4" s="424" t="s">
        <v>144</v>
      </c>
      <c r="BP4" s="425" t="s">
        <v>143</v>
      </c>
      <c r="BQ4" s="426" t="s">
        <v>211</v>
      </c>
      <c r="BS4" s="163" t="s">
        <v>25</v>
      </c>
      <c r="BT4" s="164" t="s">
        <v>19</v>
      </c>
      <c r="BU4" s="99" t="s">
        <v>39</v>
      </c>
      <c r="BV4" s="163" t="s">
        <v>25</v>
      </c>
      <c r="BW4" s="164" t="s">
        <v>19</v>
      </c>
      <c r="BX4" s="165" t="s">
        <v>117</v>
      </c>
      <c r="BY4" s="163" t="s">
        <v>25</v>
      </c>
      <c r="BZ4" s="164" t="s">
        <v>19</v>
      </c>
      <c r="CA4" s="86" t="s">
        <v>39</v>
      </c>
      <c r="CB4" s="163" t="s">
        <v>25</v>
      </c>
      <c r="CC4" s="164" t="s">
        <v>19</v>
      </c>
      <c r="CD4" s="99" t="s">
        <v>39</v>
      </c>
      <c r="CE4" s="163" t="s">
        <v>25</v>
      </c>
      <c r="CF4" s="164" t="s">
        <v>19</v>
      </c>
      <c r="CG4" s="165" t="s">
        <v>39</v>
      </c>
      <c r="CH4" s="163" t="s">
        <v>25</v>
      </c>
      <c r="CI4" s="164" t="s">
        <v>19</v>
      </c>
      <c r="CJ4" s="86" t="s">
        <v>39</v>
      </c>
      <c r="CK4" s="167" t="s">
        <v>25</v>
      </c>
      <c r="CL4" s="166" t="s">
        <v>19</v>
      </c>
      <c r="CM4" s="102" t="s">
        <v>54</v>
      </c>
      <c r="CN4" s="102" t="s">
        <v>59</v>
      </c>
      <c r="CO4" s="168" t="s">
        <v>124</v>
      </c>
      <c r="CP4" s="167" t="s">
        <v>25</v>
      </c>
      <c r="CQ4" s="166" t="s">
        <v>19</v>
      </c>
      <c r="CR4" s="87" t="s">
        <v>54</v>
      </c>
      <c r="CS4" s="87" t="s">
        <v>59</v>
      </c>
      <c r="CT4" s="102" t="s">
        <v>124</v>
      </c>
      <c r="CU4" s="167" t="s">
        <v>25</v>
      </c>
      <c r="CV4" s="166" t="s">
        <v>19</v>
      </c>
      <c r="CW4" s="102" t="s">
        <v>54</v>
      </c>
      <c r="CX4" s="102" t="s">
        <v>59</v>
      </c>
      <c r="CY4" s="168" t="s">
        <v>124</v>
      </c>
      <c r="CZ4" s="167" t="s">
        <v>25</v>
      </c>
      <c r="DA4" s="166" t="s">
        <v>19</v>
      </c>
      <c r="DB4" s="87" t="s">
        <v>54</v>
      </c>
      <c r="DC4" s="87" t="s">
        <v>59</v>
      </c>
      <c r="DD4" s="102" t="s">
        <v>124</v>
      </c>
      <c r="DE4" s="167" t="s">
        <v>25</v>
      </c>
      <c r="DF4" s="166" t="s">
        <v>19</v>
      </c>
      <c r="DG4" s="102" t="s">
        <v>54</v>
      </c>
      <c r="DH4" s="102" t="s">
        <v>59</v>
      </c>
      <c r="DI4" s="168" t="s">
        <v>124</v>
      </c>
      <c r="DJ4" s="167" t="s">
        <v>25</v>
      </c>
      <c r="DK4" s="166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11" t="s">
        <v>154</v>
      </c>
      <c r="E5" s="312" t="s">
        <v>43</v>
      </c>
      <c r="F5" s="313" t="s">
        <v>66</v>
      </c>
      <c r="G5" s="174" t="s">
        <v>155</v>
      </c>
      <c r="H5" s="174" t="s">
        <v>44</v>
      </c>
      <c r="I5" s="174" t="s">
        <v>67</v>
      </c>
      <c r="J5" s="94" t="s">
        <v>156</v>
      </c>
      <c r="K5" s="174" t="s">
        <v>45</v>
      </c>
      <c r="L5" s="174" t="s">
        <v>68</v>
      </c>
      <c r="M5" s="94" t="s">
        <v>157</v>
      </c>
      <c r="N5" s="174" t="s">
        <v>96</v>
      </c>
      <c r="O5" s="174" t="s">
        <v>97</v>
      </c>
      <c r="P5" s="94" t="s">
        <v>158</v>
      </c>
      <c r="Q5" s="174" t="s">
        <v>98</v>
      </c>
      <c r="R5" s="174" t="s">
        <v>99</v>
      </c>
      <c r="S5" s="94" t="s">
        <v>159</v>
      </c>
      <c r="T5" s="174" t="s">
        <v>100</v>
      </c>
      <c r="U5" s="174" t="s">
        <v>101</v>
      </c>
      <c r="V5" s="314" t="s">
        <v>148</v>
      </c>
      <c r="W5" s="315" t="s">
        <v>46</v>
      </c>
      <c r="X5" s="315" t="s">
        <v>69</v>
      </c>
      <c r="Y5" s="315" t="s">
        <v>70</v>
      </c>
      <c r="Z5" s="315" t="s">
        <v>123</v>
      </c>
      <c r="AA5" s="177" t="s">
        <v>149</v>
      </c>
      <c r="AB5" s="157" t="s">
        <v>47</v>
      </c>
      <c r="AC5" s="157" t="s">
        <v>71</v>
      </c>
      <c r="AD5" s="157" t="s">
        <v>72</v>
      </c>
      <c r="AE5" s="157" t="s">
        <v>125</v>
      </c>
      <c r="AF5" s="177" t="s">
        <v>150</v>
      </c>
      <c r="AG5" s="157" t="s">
        <v>48</v>
      </c>
      <c r="AH5" s="157" t="s">
        <v>73</v>
      </c>
      <c r="AI5" s="157" t="s">
        <v>74</v>
      </c>
      <c r="AJ5" s="157" t="s">
        <v>126</v>
      </c>
      <c r="AK5" s="177" t="s">
        <v>151</v>
      </c>
      <c r="AL5" s="157" t="s">
        <v>75</v>
      </c>
      <c r="AM5" s="157" t="s">
        <v>76</v>
      </c>
      <c r="AN5" s="157" t="s">
        <v>77</v>
      </c>
      <c r="AO5" s="157" t="s">
        <v>127</v>
      </c>
      <c r="AP5" s="177" t="s">
        <v>152</v>
      </c>
      <c r="AQ5" s="157" t="s">
        <v>78</v>
      </c>
      <c r="AR5" s="157" t="s">
        <v>79</v>
      </c>
      <c r="AS5" s="157" t="s">
        <v>80</v>
      </c>
      <c r="AT5" s="157" t="s">
        <v>128</v>
      </c>
      <c r="AU5" s="177" t="s">
        <v>153</v>
      </c>
      <c r="AV5" s="157" t="s">
        <v>81</v>
      </c>
      <c r="AW5" s="157" t="s">
        <v>82</v>
      </c>
      <c r="AX5" s="157" t="s">
        <v>83</v>
      </c>
      <c r="AY5" s="178" t="s">
        <v>129</v>
      </c>
      <c r="AZ5" s="180" t="s">
        <v>84</v>
      </c>
      <c r="BA5" s="89" t="s">
        <v>133</v>
      </c>
      <c r="BB5" s="160" t="s">
        <v>85</v>
      </c>
      <c r="BC5" s="121" t="s">
        <v>95</v>
      </c>
      <c r="BD5" s="161" t="s">
        <v>134</v>
      </c>
      <c r="BE5" s="122" t="s">
        <v>94</v>
      </c>
      <c r="BF5" s="121" t="s">
        <v>93</v>
      </c>
      <c r="BG5" s="161" t="s">
        <v>135</v>
      </c>
      <c r="BH5" s="122" t="s">
        <v>92</v>
      </c>
      <c r="BI5" s="121" t="s">
        <v>91</v>
      </c>
      <c r="BJ5" s="161" t="s">
        <v>136</v>
      </c>
      <c r="BK5" s="122" t="s">
        <v>90</v>
      </c>
      <c r="BL5" s="161" t="s">
        <v>89</v>
      </c>
      <c r="BM5" s="161" t="s">
        <v>137</v>
      </c>
      <c r="BN5" s="122" t="s">
        <v>88</v>
      </c>
      <c r="BO5" s="161" t="s">
        <v>87</v>
      </c>
      <c r="BP5" s="161" t="s">
        <v>138</v>
      </c>
      <c r="BQ5" s="122" t="s">
        <v>86</v>
      </c>
    </row>
    <row r="6" x14ac:dyDescent="0.2">
      <c r="A6" s="57" t="str">
        <f>'Water Data'!B1</f>
        <v>UIS11</v>
      </c>
      <c r="B6" s="57" t="str">
        <f>+'Water Data'!A3</f>
        <v>Other</v>
      </c>
      <c r="C6" s="57">
        <f>'Water Data'!C3</f>
        <v>2011</v>
      </c>
      <c r="D6" s="249" t="e">
        <f>+IF(AND(ISNUMBER('Water Data'!C5),BS6="Yes"),100-'Water Data'!C5,IF(AND(ISNUMBER('Water Data'!C5),BS6="No",ISNUMBER('Water Data'!C5)),CONCATENATE("[",ROUND(100-'Water Data'!C5,0),"]"),NA()))</f>
        <v>#N/A</v>
      </c>
      <c r="E6" s="249">
        <f>+IF(AND(ISNUMBER('Water Data'!C7),BT6="Yes"),'Water Data'!C7,IF(AND(ISNUMBER('Water Data'!C7),BT6="No",ISNUMBER('Water Data'!C7)),CONCATENATE("[",ROUND('Water Data'!C7,0),"]"),NA()))</f>
        <v>24.78606600746776</v>
      </c>
      <c r="F6" s="249" t="e">
        <f>+IF(AND(ISNUMBER('Water Data'!C10),BU6="Yes"),'Water Data'!C10,IF(AND(ISNUMBER('Water Data'!C10),BU6="No",ISNUMBER('Water Data'!C10)),CONCATENATE("[",ROUND('Water Data'!C10,0),"]"),NA()))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e">
        <f>+IF(AND(ISNUMBER('Water Data'!D7),BW6="Yes"),'Water Data'!D7,IF(AND(ISNUMBER('Water Data'!D7),BW6="No",ISNUMBER('Water Data'!D7)),CONCATENATE("[",ROUND('Water Data'!D7,0),"]"),NA()))</f>
        <v>#N/A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e">
        <f>+IF(AND(ISNUMBER('Water Data'!E7),BZ6="Yes"),'Water Data'!E7,IF(AND(ISNUMBER('Water Data'!E7),BZ6="No",ISNUMBER('Water Data'!E7)),CONCATENATE("[",ROUND('Water Data'!E7,0),"]"),NA()))</f>
        <v>#N/A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e">
        <f>+IF(AND(ISNUMBER('Water Data'!F7),CC6="Yes"),'Water Data'!F7,IF(AND(ISNUMBER('Water Data'!F7),CC6="No",ISNUMBER('Water Data'!F7)),CONCATENATE("[",ROUND('Water Data'!F7,0),"]"),NA()))</f>
        <v>#N/A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 t="e">
        <f>+IF(AND(ISNUMBER('Water Data'!G5),CE6="Yes"),100-'Water Data'!G5,IF(AND(ISNUMBER('Water Data'!G5),CE6="No",ISNUMBER('Water Data'!G5)),CONCATENATE("[",ROUND(100-'Water Data'!G5,0),"]"),NA()))</f>
        <v>#N/A</v>
      </c>
      <c r="Q6" s="249">
        <f>+IF(AND(ISNUMBER('Water Data'!G7),CF6="Yes"),'Water Data'!G7,IF(AND(ISNUMBER('Water Data'!G7),CF6="No",ISNUMBER('Water Data'!G7)),CONCATENATE("[",ROUND('Water Data'!G7,0),"]"),NA()))</f>
        <v>18.100000000000001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>
        <f>+IF(AND(ISNUMBER('Water Data'!H7),CI6="Yes"),'Water Data'!H7,IF(AND(ISNUMBER('Water Data'!H7),CI6="No",ISNUMBER('Water Data'!H7)),CONCATENATE("[",ROUND('Water Data'!H7,0),"]"),NA()))</f>
        <v>30.4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>
        <f>+IF(AND(ISNUMBER('Sanitation Data'!G5),DE6="Yes"),100-'Sanitation Data'!G5,IF(AND(ISNUMBER('Sanitation Data'!G5),DE6="No",ISNUMBER('Sanitation Data'!G5)),CONCATENATE("[",ROUND(100-'Sanitation Data'!G5,0),"]"),NA()))</f>
        <v>58.3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 t="str">
        <f>+'Water Data'!C29</f>
        <v>Yes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 t="str">
        <f>+'Water Data'!G29</f>
        <v>Yes</v>
      </c>
      <c r="CG6" s="34">
        <f>+'Water Data'!G30</f>
        <v>0</v>
      </c>
      <c r="CH6" s="34">
        <f>+'Water Data'!H28</f>
        <v>0</v>
      </c>
      <c r="CI6" s="34" t="str">
        <f>+'Water Data'!H29</f>
        <v>Yes</v>
      </c>
      <c r="CJ6" s="34">
        <f>+'Water Data'!H30</f>
        <v>0</v>
      </c>
      <c r="CK6" s="34">
        <f>+'Sanitation Data'!C29</f>
        <v>0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 t="str">
        <f>+'Sanitation Data'!G29</f>
        <v>Yes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>
        <f>+'Sanitation Data'!H29</f>
        <v>0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UIS13</v>
      </c>
      <c r="B7" s="57" t="str">
        <f ca="true">+IF(OFFSET('Water Data'!$A$3,0,10*ROW('Water Data'!A1))="","",OFFSET('Water Data'!$A$3,0,10*ROW('Water Data'!A1)))</f>
        <v>Other</v>
      </c>
      <c r="C7" s="57">
        <f ca="true">+IF(OFFSET('Water Data'!$C$3,0,10*ROW('Water Data'!C1))="","",OFFSET('Water Data'!$C$3,0,10*ROW('Water Data'!C1)))</f>
        <v>2013</v>
      </c>
      <c r="D7" s="249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9" t="str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[39]</v>
      </c>
      <c r="F7" s="249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9" t="str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[23]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 t="str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[52]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 t="str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[77]</v>
      </c>
      <c r="W7" s="250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 t="str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[67]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 t="str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[85]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>No</v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>No</v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>No</v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>No</v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>No</v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>No</v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>UIS14</v>
      </c>
      <c r="B8" s="57" t="str">
        <f ca="true">+IF(OFFSET('Water Data'!$A$3,0,10*ROW('Water Data'!A2))="","",OFFSET('Water Data'!$A$3,0,10*ROW('Water Data'!A2)))</f>
        <v>Other</v>
      </c>
      <c r="C8" s="57">
        <f ca="true">+IF(OFFSET('Water Data'!$C$3,0,10*ROW('Water Data'!C2))="","",OFFSET('Water Data'!$C$3,0,10*ROW('Water Data'!C2)))</f>
        <v>2014</v>
      </c>
      <c r="D8" s="249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9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20.529970152125141</v>
      </c>
      <c r="F8" s="249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9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14.8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25.2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69.788900692866775</v>
      </c>
      <c r="W8" s="250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61.8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76.3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>Yes</v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>Yes</v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>Yes</v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>Yes</v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>Yes</v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>Yes</v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>UIS15</v>
      </c>
      <c r="B9" s="57" t="str">
        <f ca="true">+IF(OFFSET('Water Data'!$A$3,0,10*ROW('Water Data'!A3))="","",OFFSET('Water Data'!$A$3,0,10*ROW('Water Data'!A3)))</f>
        <v>Other</v>
      </c>
      <c r="C9" s="57">
        <f ca="true">+IF(OFFSET('Water Data'!$C$3,0,10*ROW('Water Data'!C3))="","",OFFSET('Water Data'!$C$3,0,10*ROW('Water Data'!C3)))</f>
        <v>2015</v>
      </c>
      <c r="D9" s="249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9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20.964733541278061</v>
      </c>
      <c r="F9" s="249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9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15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25.8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68.776832983681956</v>
      </c>
      <c r="W9" s="250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61.1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75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>Yes</v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>Yes</v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>Yes</v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>Yes</v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>Yes</v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>Yes</v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>UIS16</v>
      </c>
      <c r="B10" s="57" t="str">
        <f ca="true">+IF(OFFSET('Water Data'!$A$3,0,10*ROW('Water Data'!A4))="","",OFFSET('Water Data'!$A$3,0,10*ROW('Water Data'!A4)))</f>
        <v>Other</v>
      </c>
      <c r="C10" s="57">
        <f ca="true">+IF(OFFSET('Water Data'!$C$3,0,10*ROW('Water Data'!C4))="","",OFFSET('Water Data'!$C$3,0,10*ROW('Water Data'!C4)))</f>
        <v>2016</v>
      </c>
      <c r="D10" s="249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9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9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9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52.15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>Yes</v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9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9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9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50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9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9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9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9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50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9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9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9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9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50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9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9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9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50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9" t="s">
        <v>29</v>
      </c>
      <c r="B1" s="330" t="s">
        <v>179</v>
      </c>
      <c r="C1" s="564" t="s">
        <v>180</v>
      </c>
      <c r="D1" s="565"/>
      <c r="E1" s="565"/>
      <c r="F1" s="565"/>
      <c r="G1" s="565"/>
      <c r="H1" s="566"/>
      <c r="I1" s="11"/>
      <c r="J1" s="11"/>
      <c r="K1" s="329" t="s">
        <v>29</v>
      </c>
      <c r="L1" s="330" t="s">
        <v>181</v>
      </c>
      <c r="M1" s="564" t="str">
        <f>C1</f>
        <v>Madagascar</v>
      </c>
      <c r="N1" s="565"/>
      <c r="O1" s="565"/>
      <c r="P1" s="565"/>
      <c r="Q1" s="565"/>
      <c r="R1" s="566"/>
      <c r="S1" s="11"/>
      <c r="T1" s="11"/>
      <c r="U1" s="329" t="s">
        <v>29</v>
      </c>
      <c r="V1" s="330" t="s">
        <v>182</v>
      </c>
      <c r="W1" s="564" t="str">
        <f>M1</f>
        <v>Madagascar</v>
      </c>
      <c r="X1" s="565"/>
      <c r="Y1" s="565"/>
      <c r="Z1" s="565"/>
      <c r="AA1" s="565"/>
      <c r="AB1" s="566"/>
      <c r="AC1" s="11"/>
      <c r="AD1" s="11"/>
      <c r="AE1" s="329" t="s">
        <v>29</v>
      </c>
      <c r="AF1" s="330" t="s">
        <v>183</v>
      </c>
      <c r="AG1" s="564" t="str">
        <f>W1</f>
        <v>Madagascar</v>
      </c>
      <c r="AH1" s="565"/>
      <c r="AI1" s="565"/>
      <c r="AJ1" s="565"/>
      <c r="AK1" s="565"/>
      <c r="AL1" s="566"/>
      <c r="AM1" s="11"/>
      <c r="AN1" s="11"/>
      <c r="AO1" s="329" t="s">
        <v>29</v>
      </c>
      <c r="AP1" s="428" t="s">
        <v>213</v>
      </c>
      <c r="AQ1" s="564" t="str">
        <f>AG1</f>
        <v>Madagascar</v>
      </c>
      <c r="AR1" s="565"/>
      <c r="AS1" s="565"/>
      <c r="AT1" s="565"/>
      <c r="AU1" s="565"/>
      <c r="AV1" s="566"/>
      <c r="AW1" s="11"/>
      <c r="AX1" s="11"/>
      <c r="AZ1" s="432"/>
      <c r="BA1" s="563"/>
      <c r="BB1" s="563"/>
      <c r="BC1" s="563"/>
      <c r="BD1" s="563"/>
      <c r="BE1" s="563"/>
      <c r="BF1" s="563"/>
    </row>
    <row r="2" x14ac:dyDescent="0.25">
      <c r="A2" s="331" t="s">
        <v>184</v>
      </c>
      <c r="B2" s="332"/>
      <c r="C2" s="567"/>
      <c r="D2" s="567"/>
      <c r="E2" s="567"/>
      <c r="F2" s="567"/>
      <c r="G2" s="567"/>
      <c r="H2" s="568"/>
      <c r="I2" s="11"/>
      <c r="J2" s="11"/>
      <c r="K2" s="331" t="s">
        <v>184</v>
      </c>
      <c r="L2" s="332"/>
      <c r="M2" s="567"/>
      <c r="N2" s="567"/>
      <c r="O2" s="567"/>
      <c r="P2" s="567"/>
      <c r="Q2" s="567"/>
      <c r="R2" s="568"/>
      <c r="S2" s="11"/>
      <c r="T2" s="11"/>
      <c r="U2" s="331" t="s">
        <v>184</v>
      </c>
      <c r="V2" s="332"/>
      <c r="W2" s="567"/>
      <c r="X2" s="567"/>
      <c r="Y2" s="567"/>
      <c r="Z2" s="567"/>
      <c r="AA2" s="567"/>
      <c r="AB2" s="568"/>
      <c r="AC2" s="11"/>
      <c r="AD2" s="11"/>
      <c r="AE2" s="331" t="s">
        <v>184</v>
      </c>
      <c r="AF2" s="332"/>
      <c r="AG2" s="567"/>
      <c r="AH2" s="567"/>
      <c r="AI2" s="567"/>
      <c r="AJ2" s="567"/>
      <c r="AK2" s="567"/>
      <c r="AL2" s="568"/>
      <c r="AM2" s="11"/>
      <c r="AN2" s="11"/>
      <c r="AO2" s="331" t="s">
        <v>184</v>
      </c>
      <c r="AP2" s="332"/>
      <c r="AQ2" s="567"/>
      <c r="AR2" s="567"/>
      <c r="AS2" s="567"/>
      <c r="AT2" s="567"/>
      <c r="AU2" s="567"/>
      <c r="AV2" s="568"/>
      <c r="AW2" s="11"/>
      <c r="AX2" s="11"/>
      <c r="BA2" s="563"/>
      <c r="BB2" s="563"/>
      <c r="BC2" s="563"/>
      <c r="BD2" s="563"/>
      <c r="BE2" s="563"/>
      <c r="BF2" s="563"/>
    </row>
    <row r="3" x14ac:dyDescent="0.25">
      <c r="A3" s="333" t="s">
        <v>212</v>
      </c>
      <c r="B3" s="334"/>
      <c r="C3" s="569">
        <v>2011</v>
      </c>
      <c r="D3" s="570"/>
      <c r="E3" s="570"/>
      <c r="F3" s="570"/>
      <c r="G3" s="570"/>
      <c r="H3" s="571"/>
      <c r="I3" s="11"/>
      <c r="J3" s="11"/>
      <c r="K3" s="333" t="s">
        <v>212</v>
      </c>
      <c r="L3" s="334"/>
      <c r="M3" s="569">
        <v>2013</v>
      </c>
      <c r="N3" s="570"/>
      <c r="O3" s="570"/>
      <c r="P3" s="570"/>
      <c r="Q3" s="570"/>
      <c r="R3" s="571"/>
      <c r="S3" s="11"/>
      <c r="T3" s="11"/>
      <c r="U3" s="333" t="s">
        <v>212</v>
      </c>
      <c r="V3" s="334"/>
      <c r="W3" s="569">
        <v>2014</v>
      </c>
      <c r="X3" s="570"/>
      <c r="Y3" s="570"/>
      <c r="Z3" s="570"/>
      <c r="AA3" s="570"/>
      <c r="AB3" s="571"/>
      <c r="AC3" s="11"/>
      <c r="AD3" s="11"/>
      <c r="AE3" s="333" t="s">
        <v>212</v>
      </c>
      <c r="AF3" s="334"/>
      <c r="AG3" s="569">
        <v>2015</v>
      </c>
      <c r="AH3" s="570"/>
      <c r="AI3" s="570"/>
      <c r="AJ3" s="570"/>
      <c r="AK3" s="570"/>
      <c r="AL3" s="571"/>
      <c r="AM3" s="11"/>
      <c r="AN3" s="11"/>
      <c r="AO3" s="333" t="s">
        <v>212</v>
      </c>
      <c r="AP3" s="334"/>
      <c r="AQ3" s="569">
        <v>2016</v>
      </c>
      <c r="AR3" s="570"/>
      <c r="AS3" s="570"/>
      <c r="AT3" s="570"/>
      <c r="AU3" s="570"/>
      <c r="AV3" s="571"/>
      <c r="AW3" s="11"/>
      <c r="AX3" s="11"/>
      <c r="BA3" s="563"/>
      <c r="BB3" s="563"/>
      <c r="BC3" s="563"/>
      <c r="BD3" s="563"/>
      <c r="BE3" s="563"/>
      <c r="BF3" s="563"/>
    </row>
    <row r="4" s="4" customFormat="true" ht="18" customHeight="true" x14ac:dyDescent="0.25">
      <c r="A4" s="335" t="s">
        <v>204</v>
      </c>
      <c r="B4" s="336" t="s">
        <v>185</v>
      </c>
      <c r="C4" s="337" t="s">
        <v>7</v>
      </c>
      <c r="D4" s="338" t="s">
        <v>1</v>
      </c>
      <c r="E4" s="338" t="s">
        <v>2</v>
      </c>
      <c r="F4" s="338" t="s">
        <v>16</v>
      </c>
      <c r="G4" s="338" t="s">
        <v>17</v>
      </c>
      <c r="H4" s="339" t="s">
        <v>18</v>
      </c>
      <c r="I4" s="26"/>
      <c r="J4" s="26"/>
      <c r="K4" s="335" t="s">
        <v>204</v>
      </c>
      <c r="L4" s="336" t="s">
        <v>57</v>
      </c>
      <c r="M4" s="337" t="s">
        <v>7</v>
      </c>
      <c r="N4" s="338" t="s">
        <v>1</v>
      </c>
      <c r="O4" s="338" t="s">
        <v>2</v>
      </c>
      <c r="P4" s="338" t="s">
        <v>16</v>
      </c>
      <c r="Q4" s="338" t="s">
        <v>17</v>
      </c>
      <c r="R4" s="339" t="s">
        <v>18</v>
      </c>
      <c r="S4" s="26"/>
      <c r="T4" s="26"/>
      <c r="U4" s="335" t="s">
        <v>204</v>
      </c>
      <c r="V4" s="336" t="s">
        <v>185</v>
      </c>
      <c r="W4" s="337" t="s">
        <v>7</v>
      </c>
      <c r="X4" s="338" t="s">
        <v>1</v>
      </c>
      <c r="Y4" s="338" t="s">
        <v>2</v>
      </c>
      <c r="Z4" s="338" t="s">
        <v>16</v>
      </c>
      <c r="AA4" s="338" t="s">
        <v>17</v>
      </c>
      <c r="AB4" s="339" t="s">
        <v>18</v>
      </c>
      <c r="AC4" s="26"/>
      <c r="AD4" s="26"/>
      <c r="AE4" s="335" t="s">
        <v>204</v>
      </c>
      <c r="AF4" s="336" t="s">
        <v>57</v>
      </c>
      <c r="AG4" s="337" t="s">
        <v>7</v>
      </c>
      <c r="AH4" s="338" t="s">
        <v>1</v>
      </c>
      <c r="AI4" s="338" t="s">
        <v>2</v>
      </c>
      <c r="AJ4" s="338" t="s">
        <v>16</v>
      </c>
      <c r="AK4" s="338" t="s">
        <v>17</v>
      </c>
      <c r="AL4" s="339" t="s">
        <v>18</v>
      </c>
      <c r="AM4" s="26"/>
      <c r="AN4" s="26"/>
      <c r="AO4" s="335" t="s">
        <v>204</v>
      </c>
      <c r="AP4" s="336" t="s">
        <v>185</v>
      </c>
      <c r="AQ4" s="337" t="s">
        <v>7</v>
      </c>
      <c r="AR4" s="338" t="s">
        <v>1</v>
      </c>
      <c r="AS4" s="338" t="s">
        <v>2</v>
      </c>
      <c r="AT4" s="338" t="s">
        <v>16</v>
      </c>
      <c r="AU4" s="338" t="s">
        <v>17</v>
      </c>
      <c r="AV4" s="339" t="s">
        <v>18</v>
      </c>
      <c r="AW4" s="26"/>
      <c r="AX4" s="26"/>
      <c r="AY4" s="324"/>
      <c r="AZ4" s="324"/>
      <c r="BA4" s="432"/>
      <c r="BB4" s="432"/>
      <c r="BC4" s="432"/>
      <c r="BD4" s="432"/>
      <c r="BE4" s="432"/>
      <c r="BF4" s="432"/>
      <c r="BI4" s="324"/>
      <c r="BS4" s="324"/>
      <c r="CC4" s="324"/>
      <c r="CM4" s="324"/>
      <c r="CW4" s="324"/>
      <c r="DG4" s="324"/>
      <c r="DQ4" s="324"/>
      <c r="EA4" s="324"/>
      <c r="EK4" s="324"/>
      <c r="EU4" s="324"/>
      <c r="FE4" s="324"/>
      <c r="FO4" s="324"/>
      <c r="FY4" s="324"/>
      <c r="GI4" s="324"/>
      <c r="GS4" s="324"/>
      <c r="HC4" s="324"/>
      <c r="HM4" s="324"/>
      <c r="HW4" s="324"/>
    </row>
    <row r="5" s="4" customFormat="true" x14ac:dyDescent="0.25">
      <c r="A5" s="316"/>
      <c r="B5" s="138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16"/>
      <c r="L5" s="15" t="s">
        <v>24</v>
      </c>
      <c r="M5" s="9" t="str">
        <f t="shared" ref="M5:R5" si="1">IF(COUNTA(M14)=0,"",M14)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16"/>
      <c r="V5" s="138" t="s">
        <v>24</v>
      </c>
      <c r="W5" s="9" t="str">
        <f>IF(COUNTA(W14)=0,"",W14)</f>
        <v/>
      </c>
      <c r="X5" s="9" t="str">
        <f t="shared" ref="X5:AB5" si="2">IF(COUNTA(X14)=0,"",X14)</f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1" t="str">
        <f t="shared" si="2"/>
        <v/>
      </c>
      <c r="AC5" s="26"/>
      <c r="AD5" s="26"/>
      <c r="AE5" s="316"/>
      <c r="AF5" s="15" t="s">
        <v>24</v>
      </c>
      <c r="AG5" s="9" t="str">
        <f t="shared" ref="AG5:AL5" si="3">IF(COUNTA(AG14)=0,"",AG14)</f>
        <v/>
      </c>
      <c r="AH5" s="9" t="str">
        <f t="shared" si="3"/>
        <v/>
      </c>
      <c r="AI5" s="9" t="str">
        <f t="shared" si="3"/>
        <v/>
      </c>
      <c r="AJ5" s="9" t="str">
        <f t="shared" si="3"/>
        <v/>
      </c>
      <c r="AK5" s="9" t="str">
        <f t="shared" si="3"/>
        <v/>
      </c>
      <c r="AL5" s="31" t="str">
        <f t="shared" si="3"/>
        <v/>
      </c>
      <c r="AM5" s="26"/>
      <c r="AN5" s="26"/>
      <c r="AO5" s="316"/>
      <c r="AP5" s="138" t="s">
        <v>24</v>
      </c>
      <c r="AQ5" s="9" t="str">
        <f t="shared" ref="AQ5:AV5" si="4">IF(COUNTA(AQ14)=0,"",AQ14)</f>
        <v/>
      </c>
      <c r="AR5" s="9" t="str">
        <f t="shared" si="4"/>
        <v/>
      </c>
      <c r="AS5" s="9" t="str">
        <f t="shared" si="4"/>
        <v/>
      </c>
      <c r="AT5" s="9" t="str">
        <f t="shared" si="4"/>
        <v/>
      </c>
      <c r="AU5" s="9" t="str">
        <f t="shared" si="4"/>
        <v/>
      </c>
      <c r="AV5" s="31" t="str">
        <f t="shared" si="4"/>
        <v/>
      </c>
      <c r="AW5" s="26"/>
      <c r="AX5" s="26"/>
      <c r="AY5" s="324"/>
      <c r="AZ5" s="324"/>
      <c r="BA5" s="432"/>
      <c r="BB5" s="432"/>
      <c r="BC5" s="432"/>
      <c r="BD5" s="432"/>
      <c r="BE5" s="432"/>
      <c r="BF5" s="432"/>
      <c r="BI5" s="324"/>
      <c r="BS5" s="324"/>
      <c r="CC5" s="324"/>
      <c r="CM5" s="324"/>
      <c r="CW5" s="324"/>
      <c r="DG5" s="324"/>
      <c r="DQ5" s="324"/>
      <c r="EA5" s="324"/>
      <c r="EK5" s="324"/>
      <c r="EU5" s="324"/>
      <c r="FE5" s="324"/>
      <c r="FO5" s="324"/>
      <c r="FY5" s="324"/>
      <c r="GI5" s="324"/>
      <c r="GS5" s="324"/>
      <c r="HC5" s="324"/>
      <c r="HM5" s="324"/>
      <c r="HW5" s="324"/>
    </row>
    <row r="6" s="4" customFormat="true" x14ac:dyDescent="0.25">
      <c r="A6" s="316"/>
      <c r="B6" s="138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/>
      <c r="I6" s="26"/>
      <c r="J6" s="26"/>
      <c r="K6" s="316"/>
      <c r="L6" s="15" t="s">
        <v>0</v>
      </c>
      <c r="M6" s="9"/>
      <c r="N6" s="9" t="str">
        <f>IF(COUNTA(N15:N20)=0,"",N15*(1-L15)+N16*(1-L16)+N17*(1-L17)+N18*(1-L18)+N19*(1-L19)+N20*(1-L20)+N21*(1-L21)+N22*(1-L22))</f>
        <v/>
      </c>
      <c r="O6" s="9" t="str">
        <f>IF(COUNTA(O15:O20)=0,"",O15*(1-L15)+O16*(1-L16)+O17*(1-L17)+O18*(1-L18)+O19*(1-L19)+O20*(1-L20)+O21*(1-L21)+O22*(1-L22))</f>
        <v/>
      </c>
      <c r="P6" s="9"/>
      <c r="Q6" s="9"/>
      <c r="R6" s="31"/>
      <c r="S6" s="26"/>
      <c r="T6" s="26"/>
      <c r="U6" s="316"/>
      <c r="V6" s="138" t="s">
        <v>0</v>
      </c>
      <c r="W6" s="9" t="str">
        <f>IF((COUNTA(W15:W26)=0)+(COUNTA(W14)=0),"",100-W14-SUMPRODUCT(V15:V26,W15:W26))</f>
        <v/>
      </c>
      <c r="X6" s="9" t="str">
        <f>IF((COUNTA(X15:X26)=0)+(COUNTA(X14)=0),"",100-X14-SUMPRODUCT(V15:V26,X15:X26))</f>
        <v/>
      </c>
      <c r="Y6" s="9" t="str">
        <f>IF((COUNTA(Y15:Y26)=0)+(COUNTA(Y14)=0),"",100-Y14-SUMPRODUCT(V15:V26,Y15:Y26))</f>
        <v/>
      </c>
      <c r="Z6" s="9" t="str">
        <f>IF((COUNTA(Z15:Z26)=0)+(COUNTA(Z14)=0),"",100-Z14-SUMPRODUCT(V15:V26,Z15:Z26))</f>
        <v/>
      </c>
      <c r="AA6" s="9" t="str">
        <f>IF((COUNTA(AA15:AA26)=0)+(COUNTA(AA14)=0),"",100-AA14-SUMPRODUCT(V15:V26,AA15:AA26))</f>
        <v/>
      </c>
      <c r="AB6" s="31"/>
      <c r="AC6" s="26"/>
      <c r="AD6" s="26"/>
      <c r="AE6" s="316"/>
      <c r="AF6" s="15" t="s">
        <v>0</v>
      </c>
      <c r="AG6" s="9"/>
      <c r="AH6" s="9" t="str">
        <f>IF(COUNTA(AH15:AH20)=0,"",AH15*(1-AF15)+AH16*(1-AF16)+AH17*(1-AF17)+AH18*(1-AF18)+AH19*(1-AF19)+AH20*(1-AF20)+AH21*(1-AF21)+AH22*(1-AF22))</f>
        <v/>
      </c>
      <c r="AI6" s="9" t="str">
        <f>IF(COUNTA(AI15:AI20)=0,"",AI15*(1-AF15)+AI16*(1-AF16)+AI17*(1-AF17)+AI18*(1-AF18)+AI19*(1-AF19)+AI20*(1-AF20)+AI21*(1-AF21)+AI22*(1-AF22))</f>
        <v/>
      </c>
      <c r="AJ6" s="9" t="str">
        <f>IF(COUNTA(AJ15:AJ20)=0,"",AJ15*(1-AF15)+AJ16*(1-AF16)+AJ17*(1-AF17)+AJ18*(1-AF18)+AJ19*(1-AF19)+AJ20*(1-AF20)+AJ21*(1-AF21)+AJ22*(1-AF22))</f>
        <v/>
      </c>
      <c r="AK6" s="9"/>
      <c r="AL6" s="31"/>
      <c r="AM6" s="26"/>
      <c r="AN6" s="26"/>
      <c r="AO6" s="316"/>
      <c r="AP6" s="138" t="s">
        <v>0</v>
      </c>
      <c r="AQ6" s="9" t="str">
        <f>IF(COUNTA(AQ15:AQ20)=0,"",AQ15*(1-AP15)+AQ16*(1-AP16)+AQ17*(1-AP17)+AQ18*(1-AP18)+AQ19*(1-AP19)+AQ20*(1-AP20)+AQ21*(1-AP21)+AQ22*(1-AP22))</f>
        <v/>
      </c>
      <c r="AR6" s="9" t="str">
        <f>IF(COUNTA(AR15:AR20)=0,"",AR15*(1-AP15)+AR16*(1-AP16)+AR17*(1-AP17)+AR18*(1-AP18)+AR19*(1-AP19)+AR20*(1-AP20)+AR21*(1-AP21)+AR22*(1-AP22))</f>
        <v/>
      </c>
      <c r="AS6" s="9" t="str">
        <f>IF(COUNTA(AS15:AS20)=0,"",AS15*(1-AP15)+AS16*(1-AP16)+AS17*(1-AP17)+AS18*(1-AP18)+AS19*(1-AP19)+AS20*(1-AP20)+AS21*(1-AP21)+AS22*(1-AP22))</f>
        <v/>
      </c>
      <c r="AT6" s="9" t="str">
        <f>IF(COUNTA(AT15:AT20)=0,"",AT15*(1-AP15)+AT16*(1-AP16)+AT17*(1-AP17)+AT18*(1-AP18)+AT19*(1-AP19)+AT20*(1-AP20)+AT21*(1-AP21)+AT22*(1-AP22))</f>
        <v/>
      </c>
      <c r="AU6" s="9" t="str">
        <f>IF(COUNTA(AU15:AU20)=0,"",AU15*(1-AP15)+AU16*(1-AP16)+AU17*(1-AP17)+AU18*(1-AP18)+AU19*(1-AP19)+AU20*(1-AP20)+AU21*(1-AP21)+AU22*(1-AP22))</f>
        <v/>
      </c>
      <c r="AV6" s="31" t="str">
        <f>IF(COUNTA(AV15:AV20)=0,"",AV15*(1-AP15)+AV16*(1-AP16)+AV17*(1-AP17)+AV18*(1-AP18)+AV19*(1-AP19)+AV20*(1-AP20)+AV21*(1-AP21)+AV22*(1-AP22))</f>
        <v/>
      </c>
      <c r="AW6" s="26"/>
      <c r="AX6" s="26"/>
      <c r="AY6" s="324"/>
      <c r="AZ6" s="324"/>
      <c r="BA6" s="432"/>
      <c r="BB6" s="432"/>
      <c r="BC6" s="432"/>
      <c r="BD6" s="432"/>
      <c r="BE6" s="432"/>
      <c r="BF6" s="432"/>
      <c r="BI6" s="324"/>
      <c r="BS6" s="324"/>
      <c r="CC6" s="324"/>
      <c r="CM6" s="324"/>
      <c r="CW6" s="324"/>
      <c r="DG6" s="324"/>
      <c r="DQ6" s="324"/>
      <c r="EA6" s="324"/>
      <c r="EK6" s="324"/>
      <c r="EU6" s="324"/>
      <c r="FE6" s="324"/>
      <c r="FO6" s="324"/>
      <c r="FY6" s="324"/>
      <c r="GI6" s="324"/>
      <c r="GS6" s="324"/>
      <c r="HC6" s="324"/>
      <c r="HM6" s="324"/>
      <c r="HW6" s="324"/>
    </row>
    <row r="7" s="4" customFormat="true" x14ac:dyDescent="0.25">
      <c r="A7" s="316"/>
      <c r="B7" s="138" t="s">
        <v>19</v>
      </c>
      <c r="C7" s="9">
        <f>IF(COUNTA(C15:C26)=0,"",SUMPRODUCT(C15:C26,B15:B26))</f>
        <v>24.78606600746776</v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>
        <f>IF(COUNTA(G15:G26)=0,"",SUMPRODUCT(G15:G26,B15:B26))</f>
        <v>18.100000000000001</v>
      </c>
      <c r="H7" s="31">
        <f>IF(COUNTA(H14:H20)=0,"",H15*B15+H16*B16+H17*B17+H18*B18+H19*B19+H20*B20+H21*B21+H22*B22)</f>
        <v>30.4</v>
      </c>
      <c r="I7" s="26"/>
      <c r="J7" s="26"/>
      <c r="K7" s="316"/>
      <c r="L7" s="15" t="s">
        <v>19</v>
      </c>
      <c r="M7" s="9">
        <f>IF(COUNTA(M14:M20)=0,"",M15*L15+M16*L16+M17*L17+M18*L18+M19*L19+M20*L20+M21*L21+M22*L22)</f>
        <v>38.778249449970673</v>
      </c>
      <c r="N7" s="9" t="str">
        <f>IF(COUNTA(N14:N20)=0,"",N15*L15+N16*L16+N17*L17+N18*L18+N19*L19+N20*L20+N21*L21+N22*L22)</f>
        <v/>
      </c>
      <c r="O7" s="9" t="str">
        <f>IF(COUNTA(O14:O20)=0,"",O15*L15+O16*L16+O17*L17+O18*L18+O19*L19+O20*L20+O21*L21+O22*L22)</f>
        <v/>
      </c>
      <c r="P7" s="9" t="str">
        <f>IF(COUNTA(P14:P20)=0,"",P15*L15+P16*L16+P17*L17+P18*L18+P19*L19+P20*L20+P21*L21+P22*L22)</f>
        <v/>
      </c>
      <c r="Q7" s="9">
        <f>IF(COUNTA(Q14:Q20)=0,"",Q15*L15+Q16*L16+Q17*L17+Q18*L18+Q19*L19+Q20*L20+Q21*L21+Q22*L22)</f>
        <v>22.8</v>
      </c>
      <c r="R7" s="31">
        <f>IF(COUNTA(R14:R20)=0,"",R15*L15+R16*L16+R17*L17+R18*L18+R19*L19+R20*L20+R21*L21+R22*L22)</f>
        <v>51.9</v>
      </c>
      <c r="S7" s="26"/>
      <c r="T7" s="26"/>
      <c r="U7" s="316"/>
      <c r="V7" s="138" t="s">
        <v>19</v>
      </c>
      <c r="W7" s="9">
        <f>IF(COUNTA(W15:W26)=0,"",SUMPRODUCT(W15:W26,V15:V26))</f>
        <v>20.529970152125141</v>
      </c>
      <c r="X7" s="9" t="str">
        <f>IF(COUNTA(X15:X26)=0,"",SUMPRODUCT(X15:X26,V15:V26))</f>
        <v/>
      </c>
      <c r="Y7" s="9" t="str">
        <f>IF(COUNTA(Y15:Y26)=0,"",SUMPRODUCT(Y15:Y26,V15:V26))</f>
        <v/>
      </c>
      <c r="Z7" s="9" t="str">
        <f>IF(COUNTA(Z15:Z26)=0,"",SUMPRODUCT(Z15:Z26,V15:V26))</f>
        <v/>
      </c>
      <c r="AA7" s="9">
        <f>IF(COUNTA(AA15:AA26)=0,"",SUMPRODUCT(AA15:AA26,V15:V26))</f>
        <v>14.8</v>
      </c>
      <c r="AB7" s="31">
        <f>IF(COUNTA(AB14:AB20)=0,"",AB15*V15+AB16*V16+AB17*V17+AB18*V18+AB19*V19+AB20*V20+AB21*V21+AB22*V22)</f>
        <v>25.2</v>
      </c>
      <c r="AC7" s="26"/>
      <c r="AD7" s="26"/>
      <c r="AE7" s="316"/>
      <c r="AF7" s="15" t="s">
        <v>19</v>
      </c>
      <c r="AG7" s="9">
        <f>IF(COUNTA(AG14:AG20)=0,"",AG15*AF15+AG16*AF16+AG17*AF17+AG18*AF18+AG19*AF19+AG20*AF20+AG21*AF21+AG22*AF22)</f>
        <v>20.964733541278061</v>
      </c>
      <c r="AH7" s="9" t="str">
        <f>IF(COUNTA(AH14:AH20)=0,"",AH15*AF15+AH16*AF16+AH17*AF17+AH18*AF18+AH19*AF19+AH20*AF20+AH21*AF21+AH22*AF22)</f>
        <v/>
      </c>
      <c r="AI7" s="9" t="str">
        <f>IF(COUNTA(AI14:AI20)=0,"",AI15*AF15+AI16*AF16+AI17*AF17+AI18*AF18+AI19*AF19+AI20*AF20+AI21*AF21+AI22*AF22)</f>
        <v/>
      </c>
      <c r="AJ7" s="9" t="str">
        <f>IF(COUNTA(AJ14:AJ20)=0,"",AJ15*AF15+AJ16*AF16+AJ17*AF17+AJ18*AF18+AJ19*AF19+AJ20*AF20+AJ21*AF21+AJ22*AF22)</f>
        <v/>
      </c>
      <c r="AK7" s="9">
        <f>IF(COUNTA(AK14:AK20)=0,"",AK15*AF15+AK16*AF16+AK17*AF17+AK18*AF18+AK19*AF19+AK20*AF20+AK21*AF21+AK22*AF22)</f>
        <v>15</v>
      </c>
      <c r="AL7" s="31">
        <f>IF(COUNTA(AL14:AL20)=0,"",AL15*AF15+AL16*AF16+AL17*AF17+AL18*AF18+AL19*AF19+AL20*AF20+AL21*AF21+AL22*AF22)</f>
        <v>25.8</v>
      </c>
      <c r="AM7" s="26"/>
      <c r="AN7" s="26"/>
      <c r="AO7" s="316"/>
      <c r="AP7" s="138" t="s">
        <v>19</v>
      </c>
      <c r="AQ7" s="9" t="str">
        <f>IF(COUNTA(AQ14:AQ20)=0,"",AQ15*AP15+AQ16*AP16+AQ17*AP17+AQ18*AP18+AQ19*AP19+AQ20*AP20+AQ21*AP21+AQ22*AP22)</f>
        <v/>
      </c>
      <c r="AR7" s="9" t="str">
        <f>IF(COUNTA(AR14:AR20)=0,"",AR15*AP15+AR16*AP16+AR17*AP17+AR18*AP18+AR19*AP19+AR20*AP20+AR21*AP21+AR22*AP22)</f>
        <v/>
      </c>
      <c r="AS7" s="9" t="str">
        <f>IF(COUNTA(AS14:AS20)=0,"",AS15*AP15+AS16*AP16+AS17*AP17+AS18*AP18+AS19*AP19+AS20*AP20+AS21*AP21+AS22*AP22)</f>
        <v/>
      </c>
      <c r="AT7" s="9" t="str">
        <f>IF(COUNTA(AT14:AT20)=0,"",AT15*AP15+AT16*AP16+AT17*AP17+AT18*AP18+AT19*AP19+AT20*AP20+AT21*AP21+AT22*AP22)</f>
        <v/>
      </c>
      <c r="AU7" s="9" t="str">
        <f>IF(COUNTA(AU14:AU20)=0,"",AU15*AP15+AU16*AP16+AU17*AP17+AU18*AP18+AU19*AP19+AU20*AP20+AU21*AP21+AU22*AP22)</f>
        <v/>
      </c>
      <c r="AV7" s="31" t="str">
        <f>IF(COUNTA(AV14:AV20)=0,"",AV15*AP15+AV16*AP16+AV17*AP17+AV18*AP18+AV19*AP19+AV20*AP20+AV21*AP21+AV22*AP22)</f>
        <v/>
      </c>
      <c r="AW7" s="26"/>
      <c r="AX7" s="26"/>
      <c r="AY7" s="324"/>
      <c r="AZ7" s="324"/>
      <c r="BA7" s="432"/>
      <c r="BB7" s="432"/>
      <c r="BC7" s="432"/>
      <c r="BD7" s="432"/>
      <c r="BE7" s="432"/>
      <c r="BF7" s="432"/>
      <c r="BI7" s="324"/>
      <c r="BS7" s="324"/>
      <c r="CC7" s="324"/>
      <c r="CM7" s="324"/>
      <c r="CW7" s="324"/>
      <c r="DG7" s="324"/>
      <c r="DQ7" s="324"/>
      <c r="EA7" s="324"/>
      <c r="EK7" s="324"/>
      <c r="EU7" s="324"/>
      <c r="FE7" s="324"/>
      <c r="FO7" s="324"/>
      <c r="FY7" s="324"/>
      <c r="GI7" s="324"/>
      <c r="GS7" s="324"/>
      <c r="HC7" s="324"/>
      <c r="HM7" s="324"/>
      <c r="HW7" s="324"/>
    </row>
    <row r="8" s="4" customFormat="true" x14ac:dyDescent="0.25">
      <c r="A8" s="316"/>
      <c r="B8" s="264" t="s">
        <v>39</v>
      </c>
      <c r="C8" s="8"/>
      <c r="D8" s="8"/>
      <c r="E8" s="8"/>
      <c r="F8" s="8"/>
      <c r="G8" s="8"/>
      <c r="H8" s="31"/>
      <c r="I8" s="26"/>
      <c r="J8" s="26"/>
      <c r="K8" s="316"/>
      <c r="L8" s="83" t="s">
        <v>39</v>
      </c>
      <c r="M8" s="8"/>
      <c r="N8" s="8"/>
      <c r="O8" s="8"/>
      <c r="P8" s="8"/>
      <c r="Q8" s="8"/>
      <c r="R8" s="31"/>
      <c r="S8" s="26"/>
      <c r="T8" s="26"/>
      <c r="U8" s="316"/>
      <c r="V8" s="264" t="s">
        <v>39</v>
      </c>
      <c r="W8" s="8"/>
      <c r="X8" s="8"/>
      <c r="Y8" s="8"/>
      <c r="Z8" s="8"/>
      <c r="AA8" s="8"/>
      <c r="AB8" s="31"/>
      <c r="AC8" s="26"/>
      <c r="AD8" s="26"/>
      <c r="AE8" s="316"/>
      <c r="AF8" s="83" t="s">
        <v>39</v>
      </c>
      <c r="AG8" s="8"/>
      <c r="AH8" s="8"/>
      <c r="AI8" s="8"/>
      <c r="AJ8" s="8"/>
      <c r="AK8" s="8"/>
      <c r="AL8" s="31"/>
      <c r="AM8" s="26"/>
      <c r="AN8" s="26"/>
      <c r="AO8" s="316"/>
      <c r="AP8" s="264" t="s">
        <v>39</v>
      </c>
      <c r="AQ8" s="8"/>
      <c r="AR8" s="8"/>
      <c r="AS8" s="8"/>
      <c r="AT8" s="8"/>
      <c r="AU8" s="8"/>
      <c r="AV8" s="31"/>
      <c r="AW8" s="26"/>
      <c r="AX8" s="26"/>
      <c r="AY8" s="324"/>
      <c r="AZ8" s="324"/>
      <c r="BA8" s="432"/>
      <c r="BB8" s="432"/>
      <c r="BC8" s="432"/>
      <c r="BD8" s="432"/>
      <c r="BE8" s="432"/>
      <c r="BF8" s="432"/>
      <c r="BI8" s="324"/>
      <c r="BS8" s="324"/>
      <c r="CC8" s="324"/>
      <c r="CM8" s="324"/>
      <c r="CW8" s="324"/>
      <c r="DG8" s="324"/>
      <c r="DQ8" s="324"/>
      <c r="EA8" s="324"/>
      <c r="EK8" s="324"/>
      <c r="EU8" s="324"/>
      <c r="FE8" s="324"/>
      <c r="FO8" s="324"/>
      <c r="FY8" s="324"/>
      <c r="GI8" s="324"/>
      <c r="GS8" s="324"/>
      <c r="HC8" s="324"/>
      <c r="HM8" s="324"/>
      <c r="HW8" s="324"/>
    </row>
    <row r="9" s="4" customFormat="true" ht="15.6" hidden="true" customHeight="true" x14ac:dyDescent="0.25">
      <c r="A9" s="316"/>
      <c r="B9" s="264" t="s">
        <v>119</v>
      </c>
      <c r="C9" s="265"/>
      <c r="D9" s="9"/>
      <c r="E9" s="9"/>
      <c r="F9" s="9"/>
      <c r="G9" s="9"/>
      <c r="H9" s="31"/>
      <c r="I9" s="26"/>
      <c r="J9" s="26"/>
      <c r="K9" s="316"/>
      <c r="L9" s="83" t="s">
        <v>119</v>
      </c>
      <c r="M9" s="9"/>
      <c r="N9" s="9"/>
      <c r="O9" s="9"/>
      <c r="P9" s="9"/>
      <c r="Q9" s="9"/>
      <c r="R9" s="31"/>
      <c r="S9" s="26"/>
      <c r="T9" s="26"/>
      <c r="U9" s="316"/>
      <c r="V9" s="264" t="s">
        <v>119</v>
      </c>
      <c r="W9" s="265"/>
      <c r="X9" s="9"/>
      <c r="Y9" s="9"/>
      <c r="Z9" s="9"/>
      <c r="AA9" s="9"/>
      <c r="AB9" s="31"/>
      <c r="AC9" s="26"/>
      <c r="AD9" s="26"/>
      <c r="AE9" s="316"/>
      <c r="AF9" s="83" t="s">
        <v>119</v>
      </c>
      <c r="AG9" s="9"/>
      <c r="AH9" s="9"/>
      <c r="AI9" s="9"/>
      <c r="AJ9" s="9"/>
      <c r="AK9" s="9"/>
      <c r="AL9" s="31"/>
      <c r="AM9" s="26"/>
      <c r="AN9" s="26"/>
      <c r="AO9" s="316"/>
      <c r="AP9" s="264" t="s">
        <v>119</v>
      </c>
      <c r="AQ9" s="9"/>
      <c r="AR9" s="9"/>
      <c r="AS9" s="9"/>
      <c r="AT9" s="9"/>
      <c r="AU9" s="9"/>
      <c r="AV9" s="31"/>
      <c r="AW9" s="26"/>
      <c r="AX9" s="26"/>
      <c r="AY9" s="324"/>
      <c r="AZ9" s="324"/>
      <c r="BA9" s="432"/>
      <c r="BB9" s="432"/>
      <c r="BC9" s="432"/>
      <c r="BD9" s="432"/>
      <c r="BE9" s="432"/>
      <c r="BF9" s="432"/>
      <c r="BI9" s="324"/>
      <c r="BS9" s="324"/>
      <c r="CC9" s="324"/>
      <c r="CM9" s="324"/>
      <c r="CW9" s="324"/>
      <c r="DG9" s="324"/>
      <c r="DQ9" s="324"/>
      <c r="EA9" s="324"/>
      <c r="EK9" s="324"/>
      <c r="EU9" s="324"/>
      <c r="FE9" s="324"/>
      <c r="FO9" s="324"/>
      <c r="FY9" s="324"/>
      <c r="GI9" s="324"/>
      <c r="GS9" s="324"/>
      <c r="HC9" s="324"/>
      <c r="HM9" s="324"/>
      <c r="HW9" s="324"/>
    </row>
    <row r="10" s="4" customFormat="true" x14ac:dyDescent="0.25">
      <c r="A10" s="316"/>
      <c r="B10" s="138" t="s">
        <v>205</v>
      </c>
      <c r="C10" s="266"/>
      <c r="D10" s="7"/>
      <c r="E10" s="7"/>
      <c r="F10" s="7"/>
      <c r="G10" s="7"/>
      <c r="H10" s="28"/>
      <c r="I10" s="26"/>
      <c r="J10" s="26"/>
      <c r="K10" s="316"/>
      <c r="L10" s="138" t="s">
        <v>205</v>
      </c>
      <c r="M10" s="8"/>
      <c r="N10" s="8"/>
      <c r="O10" s="8"/>
      <c r="P10" s="8"/>
      <c r="Q10" s="8"/>
      <c r="R10" s="28"/>
      <c r="S10" s="26"/>
      <c r="T10" s="26"/>
      <c r="U10" s="316"/>
      <c r="V10" s="138" t="s">
        <v>205</v>
      </c>
      <c r="W10" s="266"/>
      <c r="X10" s="7"/>
      <c r="Y10" s="7"/>
      <c r="Z10" s="7"/>
      <c r="AA10" s="7"/>
      <c r="AB10" s="28"/>
      <c r="AC10" s="26"/>
      <c r="AD10" s="26"/>
      <c r="AE10" s="316"/>
      <c r="AF10" s="138" t="s">
        <v>205</v>
      </c>
      <c r="AG10" s="8"/>
      <c r="AH10" s="7"/>
      <c r="AI10" s="7"/>
      <c r="AJ10" s="7"/>
      <c r="AK10" s="7"/>
      <c r="AL10" s="28"/>
      <c r="AM10" s="26"/>
      <c r="AN10" s="26"/>
      <c r="AO10" s="316"/>
      <c r="AP10" s="138" t="s">
        <v>205</v>
      </c>
      <c r="AQ10" s="8"/>
      <c r="AR10" s="7"/>
      <c r="AS10" s="7"/>
      <c r="AT10" s="7"/>
      <c r="AU10" s="7"/>
      <c r="AV10" s="28"/>
      <c r="AW10" s="26"/>
      <c r="AX10" s="26"/>
      <c r="AY10" s="324"/>
      <c r="AZ10" s="324"/>
      <c r="BA10" s="432"/>
      <c r="BB10" s="432"/>
      <c r="BC10" s="432"/>
      <c r="BD10" s="432"/>
      <c r="BE10" s="432"/>
      <c r="BF10" s="432"/>
      <c r="BI10" s="324"/>
      <c r="BS10" s="324"/>
      <c r="CC10" s="324"/>
      <c r="CM10" s="324"/>
      <c r="CW10" s="324"/>
      <c r="DG10" s="324"/>
      <c r="DQ10" s="324"/>
      <c r="EA10" s="324"/>
      <c r="EK10" s="324"/>
      <c r="EU10" s="324"/>
      <c r="FE10" s="324"/>
      <c r="FO10" s="324"/>
      <c r="FY10" s="324"/>
      <c r="GI10" s="324"/>
      <c r="GS10" s="324"/>
      <c r="HC10" s="324"/>
      <c r="HM10" s="324"/>
      <c r="HW10" s="324"/>
    </row>
    <row r="11" s="4" customFormat="true" hidden="true" x14ac:dyDescent="0.25">
      <c r="A11" s="316"/>
      <c r="B11" s="138" t="s">
        <v>120</v>
      </c>
      <c r="C11" s="267"/>
      <c r="D11" s="7"/>
      <c r="E11" s="7"/>
      <c r="F11" s="7"/>
      <c r="G11" s="7"/>
      <c r="H11" s="28"/>
      <c r="I11" s="26"/>
      <c r="J11" s="26"/>
      <c r="K11" s="316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16"/>
      <c r="V11" s="138" t="s">
        <v>120</v>
      </c>
      <c r="W11" s="267"/>
      <c r="X11" s="7"/>
      <c r="Y11" s="7"/>
      <c r="Z11" s="7"/>
      <c r="AA11" s="7"/>
      <c r="AB11" s="28"/>
      <c r="AC11" s="26"/>
      <c r="AD11" s="26"/>
      <c r="AE11" s="316"/>
      <c r="AF11" s="138" t="s">
        <v>120</v>
      </c>
      <c r="AG11" s="20"/>
      <c r="AH11" s="7"/>
      <c r="AI11" s="7"/>
      <c r="AJ11" s="7"/>
      <c r="AK11" s="7"/>
      <c r="AL11" s="28"/>
      <c r="AM11" s="26"/>
      <c r="AN11" s="26"/>
      <c r="AO11" s="316"/>
      <c r="AP11" s="138" t="s">
        <v>120</v>
      </c>
      <c r="AQ11" s="20"/>
      <c r="AR11" s="7"/>
      <c r="AS11" s="7"/>
      <c r="AT11" s="7"/>
      <c r="AU11" s="7"/>
      <c r="AV11" s="28"/>
      <c r="AW11" s="26"/>
      <c r="AX11" s="26"/>
      <c r="AY11" s="324"/>
      <c r="AZ11" s="324"/>
      <c r="BI11" s="324"/>
      <c r="BS11" s="324"/>
      <c r="CC11" s="324"/>
      <c r="CM11" s="324"/>
      <c r="CW11" s="324"/>
      <c r="DG11" s="324"/>
      <c r="DQ11" s="324"/>
      <c r="EA11" s="324"/>
      <c r="EK11" s="324"/>
      <c r="EU11" s="324"/>
      <c r="FE11" s="324"/>
      <c r="FO11" s="324"/>
      <c r="FY11" s="324"/>
      <c r="GI11" s="324"/>
      <c r="GS11" s="324"/>
      <c r="HC11" s="324"/>
      <c r="HM11" s="324"/>
      <c r="HW11" s="324"/>
    </row>
    <row r="12" s="4" customFormat="true" hidden="true" x14ac:dyDescent="0.25">
      <c r="A12" s="316"/>
      <c r="B12" s="138" t="s">
        <v>121</v>
      </c>
      <c r="C12" s="267"/>
      <c r="D12" s="7"/>
      <c r="E12" s="7"/>
      <c r="F12" s="7"/>
      <c r="G12" s="7"/>
      <c r="H12" s="28"/>
      <c r="I12" s="26"/>
      <c r="J12" s="26"/>
      <c r="K12" s="316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16"/>
      <c r="V12" s="138" t="s">
        <v>121</v>
      </c>
      <c r="W12" s="267"/>
      <c r="X12" s="7"/>
      <c r="Y12" s="7"/>
      <c r="Z12" s="7"/>
      <c r="AA12" s="7"/>
      <c r="AB12" s="28"/>
      <c r="AC12" s="26"/>
      <c r="AD12" s="26"/>
      <c r="AE12" s="316"/>
      <c r="AF12" s="138" t="s">
        <v>121</v>
      </c>
      <c r="AG12" s="20"/>
      <c r="AH12" s="7"/>
      <c r="AI12" s="7"/>
      <c r="AJ12" s="7"/>
      <c r="AK12" s="7"/>
      <c r="AL12" s="28"/>
      <c r="AM12" s="26"/>
      <c r="AN12" s="26"/>
      <c r="AO12" s="316"/>
      <c r="AP12" s="138" t="s">
        <v>121</v>
      </c>
      <c r="AQ12" s="20"/>
      <c r="AR12" s="7"/>
      <c r="AS12" s="7"/>
      <c r="AT12" s="7"/>
      <c r="AU12" s="7"/>
      <c r="AV12" s="28"/>
      <c r="AW12" s="26"/>
      <c r="AX12" s="26"/>
      <c r="AY12" s="324"/>
      <c r="AZ12" s="324"/>
      <c r="BI12" s="324"/>
      <c r="BS12" s="324"/>
      <c r="CC12" s="324"/>
      <c r="CM12" s="324"/>
      <c r="CW12" s="324"/>
      <c r="DG12" s="324"/>
      <c r="DQ12" s="324"/>
      <c r="EA12" s="324"/>
      <c r="EK12" s="324"/>
      <c r="EU12" s="324"/>
      <c r="FE12" s="324"/>
      <c r="FO12" s="324"/>
      <c r="FY12" s="324"/>
      <c r="GI12" s="324"/>
      <c r="GS12" s="324"/>
      <c r="HC12" s="324"/>
      <c r="HM12" s="324"/>
      <c r="HW12" s="324"/>
    </row>
    <row r="13" s="1" customFormat="true" ht="18" customHeight="true" x14ac:dyDescent="0.2">
      <c r="A13" s="340" t="s">
        <v>58</v>
      </c>
      <c r="B13" s="341" t="s">
        <v>27</v>
      </c>
      <c r="C13" s="342"/>
      <c r="D13" s="343"/>
      <c r="E13" s="343"/>
      <c r="F13" s="343"/>
      <c r="G13" s="343"/>
      <c r="H13" s="344"/>
      <c r="I13" s="26"/>
      <c r="J13" s="26"/>
      <c r="K13" s="340" t="s">
        <v>58</v>
      </c>
      <c r="L13" s="341" t="s">
        <v>27</v>
      </c>
      <c r="M13" s="343"/>
      <c r="N13" s="343"/>
      <c r="O13" s="343"/>
      <c r="P13" s="343"/>
      <c r="Q13" s="343"/>
      <c r="R13" s="344"/>
      <c r="S13" s="26"/>
      <c r="T13" s="26"/>
      <c r="U13" s="340" t="s">
        <v>58</v>
      </c>
      <c r="V13" s="341" t="s">
        <v>27</v>
      </c>
      <c r="W13" s="342"/>
      <c r="X13" s="343"/>
      <c r="Y13" s="343"/>
      <c r="Z13" s="343"/>
      <c r="AA13" s="343"/>
      <c r="AB13" s="344"/>
      <c r="AC13" s="26"/>
      <c r="AD13" s="26"/>
      <c r="AE13" s="340" t="s">
        <v>58</v>
      </c>
      <c r="AF13" s="341" t="s">
        <v>27</v>
      </c>
      <c r="AG13" s="343"/>
      <c r="AH13" s="343"/>
      <c r="AI13" s="343"/>
      <c r="AJ13" s="343"/>
      <c r="AK13" s="343"/>
      <c r="AL13" s="344"/>
      <c r="AM13" s="26"/>
      <c r="AN13" s="26"/>
      <c r="AO13" s="340" t="s">
        <v>58</v>
      </c>
      <c r="AP13" s="341" t="s">
        <v>27</v>
      </c>
      <c r="AQ13" s="343"/>
      <c r="AR13" s="343"/>
      <c r="AS13" s="343"/>
      <c r="AT13" s="343"/>
      <c r="AU13" s="343"/>
      <c r="AV13" s="344"/>
      <c r="AW13" s="26"/>
      <c r="AX13" s="26"/>
      <c r="AY13" s="325"/>
      <c r="AZ13" s="325"/>
      <c r="BI13" s="325"/>
      <c r="BS13" s="325"/>
      <c r="CC13" s="325"/>
      <c r="CM13" s="325"/>
      <c r="CW13" s="325"/>
      <c r="DG13" s="325"/>
      <c r="DQ13" s="325"/>
      <c r="EA13" s="325"/>
      <c r="EK13" s="325"/>
      <c r="EU13" s="325"/>
      <c r="FE13" s="325"/>
      <c r="FO13" s="325"/>
      <c r="FY13" s="325"/>
      <c r="GI13" s="325"/>
      <c r="GS13" s="325"/>
      <c r="HC13" s="325"/>
      <c r="HM13" s="325"/>
      <c r="HW13" s="325"/>
    </row>
    <row r="14" s="14" customFormat="true" ht="14.25" customHeight="true" x14ac:dyDescent="0.2">
      <c r="A14" s="317" t="s">
        <v>56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17" t="s">
        <v>56</v>
      </c>
      <c r="L14" s="5">
        <v>0</v>
      </c>
      <c r="M14" s="82"/>
      <c r="N14" s="82"/>
      <c r="O14" s="82"/>
      <c r="P14" s="82"/>
      <c r="Q14" s="82"/>
      <c r="R14" s="139"/>
      <c r="S14" s="11"/>
      <c r="T14" s="11"/>
      <c r="U14" s="317" t="s">
        <v>56</v>
      </c>
      <c r="V14" s="5">
        <v>0</v>
      </c>
      <c r="W14" s="82"/>
      <c r="X14" s="82"/>
      <c r="Y14" s="82"/>
      <c r="Z14" s="82"/>
      <c r="AA14" s="82"/>
      <c r="AB14" s="139"/>
      <c r="AC14" s="11"/>
      <c r="AD14" s="11"/>
      <c r="AE14" s="317" t="s">
        <v>56</v>
      </c>
      <c r="AF14" s="5">
        <v>0</v>
      </c>
      <c r="AG14" s="82"/>
      <c r="AH14" s="82"/>
      <c r="AI14" s="82"/>
      <c r="AJ14" s="82"/>
      <c r="AK14" s="82"/>
      <c r="AL14" s="139"/>
      <c r="AM14" s="11"/>
      <c r="AN14" s="11"/>
      <c r="AO14" s="317" t="s">
        <v>56</v>
      </c>
      <c r="AP14" s="5">
        <v>0</v>
      </c>
      <c r="AQ14" s="82"/>
      <c r="AR14" s="82"/>
      <c r="AS14" s="82"/>
      <c r="AT14" s="82"/>
      <c r="AU14" s="82"/>
      <c r="AV14" s="139"/>
      <c r="AW14" s="11"/>
      <c r="AX14" s="11"/>
      <c r="AY14" s="326"/>
      <c r="AZ14" s="433"/>
      <c r="BA14" s="433"/>
      <c r="BB14" s="433"/>
      <c r="BC14" s="433"/>
      <c r="BD14" s="433"/>
      <c r="BE14" s="433"/>
      <c r="BF14" s="433"/>
      <c r="BI14" s="326"/>
      <c r="BS14" s="326"/>
      <c r="CC14" s="326"/>
      <c r="CM14" s="326"/>
      <c r="CW14" s="326"/>
      <c r="DG14" s="326"/>
      <c r="DQ14" s="326"/>
      <c r="EA14" s="326"/>
      <c r="EK14" s="326"/>
      <c r="EU14" s="326"/>
      <c r="FE14" s="326"/>
      <c r="FO14" s="326"/>
      <c r="FY14" s="326"/>
      <c r="GI14" s="326"/>
      <c r="GS14" s="326"/>
      <c r="HC14" s="326"/>
      <c r="HM14" s="326"/>
      <c r="HW14" s="326"/>
    </row>
    <row r="15" x14ac:dyDescent="0.25">
      <c r="A15" s="318" t="s">
        <v>118</v>
      </c>
      <c r="B15" s="23">
        <v>0</v>
      </c>
      <c r="C15" s="82"/>
      <c r="D15" s="82"/>
      <c r="E15" s="82"/>
      <c r="F15" s="82"/>
      <c r="G15" s="82">
        <v>2.1</v>
      </c>
      <c r="H15" s="139">
        <v>1.9</v>
      </c>
      <c r="I15" s="11"/>
      <c r="J15" s="11"/>
      <c r="K15" s="318" t="s">
        <v>118</v>
      </c>
      <c r="L15" s="23">
        <v>0</v>
      </c>
      <c r="M15" s="82"/>
      <c r="N15" s="82"/>
      <c r="O15" s="82"/>
      <c r="P15" s="82"/>
      <c r="Q15" s="82">
        <v>0</v>
      </c>
      <c r="R15" s="139">
        <v>0</v>
      </c>
      <c r="S15" s="11"/>
      <c r="T15" s="11"/>
      <c r="U15" s="318" t="s">
        <v>118</v>
      </c>
      <c r="V15" s="23">
        <v>0</v>
      </c>
      <c r="W15" s="82"/>
      <c r="X15" s="82"/>
      <c r="Y15" s="82"/>
      <c r="Z15" s="82"/>
      <c r="AA15" s="82">
        <v>0</v>
      </c>
      <c r="AB15" s="139">
        <v>0</v>
      </c>
      <c r="AC15" s="11"/>
      <c r="AD15" s="11"/>
      <c r="AE15" s="318" t="s">
        <v>118</v>
      </c>
      <c r="AF15" s="23">
        <v>0</v>
      </c>
      <c r="AG15" s="82"/>
      <c r="AH15" s="82"/>
      <c r="AI15" s="82"/>
      <c r="AJ15" s="82"/>
      <c r="AK15" s="82">
        <v>0</v>
      </c>
      <c r="AL15" s="139">
        <v>0</v>
      </c>
      <c r="AM15" s="11"/>
      <c r="AN15" s="11"/>
      <c r="AO15" s="318" t="s">
        <v>118</v>
      </c>
      <c r="AP15" s="23">
        <v>0</v>
      </c>
      <c r="AQ15" s="82"/>
      <c r="AR15" s="82"/>
      <c r="AS15" s="82"/>
      <c r="AT15" s="82"/>
      <c r="AU15" s="82"/>
      <c r="AV15" s="139"/>
      <c r="AW15" s="11"/>
      <c r="AX15" s="11"/>
      <c r="AZ15" s="434"/>
      <c r="BA15" s="434"/>
      <c r="BB15" s="434"/>
      <c r="BC15" s="434"/>
      <c r="BD15" s="434"/>
      <c r="BE15" s="434"/>
      <c r="BF15" s="434"/>
    </row>
    <row r="16" s="2" customFormat="true" x14ac:dyDescent="0.25">
      <c r="A16" s="318" t="s">
        <v>186</v>
      </c>
      <c r="B16" s="6">
        <v>1</v>
      </c>
      <c r="C16" s="82">
        <f>(G16/100*Population!F16+H16/100*Population!G16)/(Population!F16+Population!G16)*100</f>
        <v>24.78606600746776</v>
      </c>
      <c r="D16" s="7"/>
      <c r="E16" s="7"/>
      <c r="F16" s="7"/>
      <c r="G16" s="82">
        <v>18.100000000000001</v>
      </c>
      <c r="H16" s="139">
        <v>30.4</v>
      </c>
      <c r="I16" s="11"/>
      <c r="J16" s="11"/>
      <c r="K16" s="318" t="s">
        <v>186</v>
      </c>
      <c r="L16" s="6">
        <v>1</v>
      </c>
      <c r="M16" s="82">
        <f>(Q16/100*Population!F18+R16/100*Population!G18)/(Population!F18+Population!G18)*100</f>
        <v>38.778249449970673</v>
      </c>
      <c r="N16" s="7"/>
      <c r="O16" s="7"/>
      <c r="P16" s="7"/>
      <c r="Q16" s="82">
        <v>22.8</v>
      </c>
      <c r="R16" s="139">
        <v>51.9</v>
      </c>
      <c r="S16" s="11"/>
      <c r="T16" s="11"/>
      <c r="U16" s="318" t="s">
        <v>186</v>
      </c>
      <c r="V16" s="6">
        <v>1</v>
      </c>
      <c r="W16" s="82">
        <f>(AA16/100*Population!F19+AB16/100*Population!G19)/(Population!F19+Population!G19)*100</f>
        <v>20.529970152125141</v>
      </c>
      <c r="X16" s="7"/>
      <c r="Y16" s="7"/>
      <c r="Z16" s="7"/>
      <c r="AA16" s="82">
        <v>14.8</v>
      </c>
      <c r="AB16" s="139">
        <v>25.2</v>
      </c>
      <c r="AC16" s="11"/>
      <c r="AD16" s="11"/>
      <c r="AE16" s="318" t="s">
        <v>186</v>
      </c>
      <c r="AF16" s="6">
        <v>1</v>
      </c>
      <c r="AG16" s="82">
        <f>(AK16/100*Population!F20+AL16/100*Population!G20)/(Population!F20+Population!G20)*100</f>
        <v>20.964733541278061</v>
      </c>
      <c r="AH16" s="7"/>
      <c r="AI16" s="7"/>
      <c r="AJ16" s="7"/>
      <c r="AK16" s="82">
        <v>15</v>
      </c>
      <c r="AL16" s="139">
        <v>25.8</v>
      </c>
      <c r="AM16" s="11"/>
      <c r="AN16" s="11"/>
      <c r="AO16" s="318"/>
      <c r="AP16" s="6"/>
      <c r="AQ16" s="82"/>
      <c r="AR16" s="7"/>
      <c r="AS16" s="7"/>
      <c r="AT16" s="7"/>
      <c r="AU16" s="82"/>
      <c r="AV16" s="139"/>
      <c r="AW16" s="11"/>
      <c r="AX16" s="11"/>
      <c r="AY16" s="327"/>
      <c r="AZ16" s="435"/>
      <c r="BA16" s="435"/>
      <c r="BB16" s="435"/>
      <c r="BC16" s="435"/>
      <c r="BD16" s="435"/>
      <c r="BE16" s="435"/>
      <c r="BF16" s="435"/>
      <c r="BI16" s="327"/>
      <c r="BS16" s="327"/>
      <c r="CC16" s="327"/>
      <c r="CM16" s="327"/>
      <c r="CW16" s="327"/>
      <c r="DG16" s="327"/>
      <c r="DQ16" s="327"/>
      <c r="EA16" s="327"/>
      <c r="EK16" s="327"/>
      <c r="EU16" s="327"/>
      <c r="FE16" s="327"/>
      <c r="FO16" s="327"/>
      <c r="FY16" s="327"/>
      <c r="GI16" s="327"/>
      <c r="GS16" s="327"/>
      <c r="HC16" s="327"/>
      <c r="HM16" s="327"/>
      <c r="HW16" s="327"/>
    </row>
    <row r="17" s="2" customFormat="true" x14ac:dyDescent="0.25">
      <c r="A17" s="318"/>
      <c r="B17" s="13"/>
      <c r="C17" s="82"/>
      <c r="D17" s="7"/>
      <c r="E17" s="7"/>
      <c r="F17" s="7"/>
      <c r="G17" s="82"/>
      <c r="H17" s="139"/>
      <c r="I17" s="11"/>
      <c r="J17" s="11"/>
      <c r="K17" s="318"/>
      <c r="L17" s="13"/>
      <c r="M17" s="82"/>
      <c r="N17" s="7"/>
      <c r="O17" s="7"/>
      <c r="P17" s="7"/>
      <c r="Q17" s="82"/>
      <c r="R17" s="139"/>
      <c r="S17" s="11"/>
      <c r="T17" s="11"/>
      <c r="U17" s="318"/>
      <c r="V17" s="13"/>
      <c r="W17" s="82"/>
      <c r="X17" s="7"/>
      <c r="Y17" s="7"/>
      <c r="Z17" s="7"/>
      <c r="AA17" s="82"/>
      <c r="AB17" s="139"/>
      <c r="AC17" s="11"/>
      <c r="AD17" s="11"/>
      <c r="AE17" s="318"/>
      <c r="AF17" s="13"/>
      <c r="AG17" s="82"/>
      <c r="AH17" s="7"/>
      <c r="AI17" s="7"/>
      <c r="AJ17" s="7"/>
      <c r="AK17" s="82"/>
      <c r="AL17" s="139"/>
      <c r="AM17" s="11"/>
      <c r="AN17" s="11"/>
      <c r="AO17" s="318"/>
      <c r="AP17" s="13"/>
      <c r="AQ17" s="82"/>
      <c r="AR17" s="7"/>
      <c r="AS17" s="7"/>
      <c r="AT17" s="7"/>
      <c r="AU17" s="82"/>
      <c r="AV17" s="139"/>
      <c r="AW17" s="11"/>
      <c r="AX17" s="11"/>
      <c r="AY17" s="327"/>
      <c r="AZ17" s="435"/>
      <c r="BA17" s="435"/>
      <c r="BB17" s="435"/>
      <c r="BC17" s="435"/>
      <c r="BD17" s="435"/>
      <c r="BE17" s="435"/>
      <c r="BF17" s="435"/>
      <c r="BI17" s="327"/>
      <c r="BS17" s="327"/>
      <c r="CC17" s="327"/>
      <c r="CM17" s="327"/>
      <c r="CW17" s="327"/>
      <c r="DG17" s="327"/>
      <c r="DQ17" s="327"/>
      <c r="EA17" s="327"/>
      <c r="EK17" s="327"/>
      <c r="EU17" s="327"/>
      <c r="FE17" s="327"/>
      <c r="FO17" s="327"/>
      <c r="FY17" s="327"/>
      <c r="GI17" s="327"/>
      <c r="GS17" s="327"/>
      <c r="HC17" s="327"/>
      <c r="HM17" s="327"/>
      <c r="HW17" s="327"/>
    </row>
    <row r="18" s="2" customFormat="true" x14ac:dyDescent="0.25">
      <c r="A18" s="318"/>
      <c r="B18" s="13"/>
      <c r="C18" s="82"/>
      <c r="D18" s="7"/>
      <c r="E18" s="7"/>
      <c r="F18" s="7"/>
      <c r="G18" s="82"/>
      <c r="H18" s="28"/>
      <c r="I18" s="11"/>
      <c r="J18" s="11"/>
      <c r="K18" s="318"/>
      <c r="L18" s="13"/>
      <c r="M18" s="82"/>
      <c r="N18" s="7"/>
      <c r="O18" s="7"/>
      <c r="P18" s="7"/>
      <c r="Q18" s="7"/>
      <c r="R18" s="28"/>
      <c r="S18" s="11"/>
      <c r="T18" s="11"/>
      <c r="U18" s="318"/>
      <c r="V18" s="13"/>
      <c r="W18" s="82"/>
      <c r="X18" s="7"/>
      <c r="Y18" s="7"/>
      <c r="Z18" s="7"/>
      <c r="AA18" s="82"/>
      <c r="AB18" s="28"/>
      <c r="AC18" s="11"/>
      <c r="AD18" s="11"/>
      <c r="AE18" s="318"/>
      <c r="AF18" s="13"/>
      <c r="AG18" s="82"/>
      <c r="AH18" s="7"/>
      <c r="AI18" s="7"/>
      <c r="AJ18" s="7"/>
      <c r="AK18" s="7"/>
      <c r="AL18" s="28"/>
      <c r="AM18" s="11"/>
      <c r="AN18" s="11"/>
      <c r="AO18" s="318"/>
      <c r="AP18" s="13"/>
      <c r="AQ18" s="82"/>
      <c r="AR18" s="7"/>
      <c r="AS18" s="7"/>
      <c r="AT18" s="7"/>
      <c r="AU18" s="7"/>
      <c r="AV18" s="28"/>
      <c r="AW18" s="11"/>
      <c r="AX18" s="11"/>
      <c r="AY18" s="327"/>
      <c r="AZ18" s="435"/>
      <c r="BA18" s="435"/>
      <c r="BB18" s="435"/>
      <c r="BC18" s="435"/>
      <c r="BD18" s="435"/>
      <c r="BE18" s="435"/>
      <c r="BF18" s="435"/>
      <c r="BI18" s="327"/>
      <c r="BS18" s="327"/>
      <c r="CC18" s="327"/>
      <c r="CM18" s="327"/>
      <c r="CW18" s="327"/>
      <c r="DG18" s="327"/>
      <c r="DQ18" s="327"/>
      <c r="EA18" s="327"/>
      <c r="EK18" s="327"/>
      <c r="EU18" s="327"/>
      <c r="FE18" s="327"/>
      <c r="FO18" s="327"/>
      <c r="FY18" s="327"/>
      <c r="GI18" s="327"/>
      <c r="GS18" s="327"/>
      <c r="HC18" s="327"/>
      <c r="HM18" s="327"/>
      <c r="HW18" s="327"/>
    </row>
    <row r="19" s="2" customFormat="true" x14ac:dyDescent="0.25">
      <c r="A19" s="318"/>
      <c r="B19" s="13"/>
      <c r="C19" s="268"/>
      <c r="D19" s="140"/>
      <c r="E19" s="140"/>
      <c r="F19" s="7"/>
      <c r="G19" s="82"/>
      <c r="H19" s="28"/>
      <c r="I19" s="11"/>
      <c r="J19" s="11"/>
      <c r="K19" s="318"/>
      <c r="L19" s="13"/>
      <c r="M19" s="82"/>
      <c r="N19" s="140"/>
      <c r="O19" s="140"/>
      <c r="P19" s="7"/>
      <c r="Q19" s="7"/>
      <c r="R19" s="28"/>
      <c r="S19" s="11"/>
      <c r="T19" s="11"/>
      <c r="U19" s="318"/>
      <c r="V19" s="13"/>
      <c r="W19" s="268"/>
      <c r="X19" s="140"/>
      <c r="Y19" s="140"/>
      <c r="Z19" s="7"/>
      <c r="AA19" s="82"/>
      <c r="AB19" s="28"/>
      <c r="AC19" s="11"/>
      <c r="AD19" s="11"/>
      <c r="AE19" s="318"/>
      <c r="AF19" s="13"/>
      <c r="AG19" s="82"/>
      <c r="AH19" s="140"/>
      <c r="AI19" s="140"/>
      <c r="AJ19" s="7"/>
      <c r="AK19" s="7"/>
      <c r="AL19" s="28"/>
      <c r="AM19" s="11"/>
      <c r="AN19" s="11"/>
      <c r="AO19" s="318"/>
      <c r="AP19" s="13"/>
      <c r="AQ19" s="82"/>
      <c r="AR19" s="140"/>
      <c r="AS19" s="140"/>
      <c r="AT19" s="7"/>
      <c r="AU19" s="7"/>
      <c r="AV19" s="28"/>
      <c r="AW19" s="11"/>
      <c r="AX19" s="11"/>
      <c r="AY19" s="327"/>
      <c r="AZ19" s="435"/>
      <c r="BA19" s="435"/>
      <c r="BB19" s="435"/>
      <c r="BC19" s="435"/>
      <c r="BD19" s="435"/>
      <c r="BE19" s="435"/>
      <c r="BF19" s="435"/>
      <c r="BI19" s="327"/>
      <c r="BS19" s="327"/>
      <c r="CC19" s="327"/>
      <c r="CM19" s="327"/>
      <c r="CW19" s="327"/>
      <c r="DG19" s="327"/>
      <c r="DQ19" s="327"/>
      <c r="EA19" s="327"/>
      <c r="EK19" s="327"/>
      <c r="EU19" s="327"/>
      <c r="FE19" s="327"/>
      <c r="FO19" s="327"/>
      <c r="FY19" s="327"/>
      <c r="GI19" s="327"/>
      <c r="GS19" s="327"/>
      <c r="HC19" s="327"/>
      <c r="HM19" s="327"/>
      <c r="HW19" s="327"/>
    </row>
    <row r="20" s="2" customFormat="true" x14ac:dyDescent="0.25">
      <c r="A20" s="318"/>
      <c r="B20" s="6"/>
      <c r="C20" s="268"/>
      <c r="D20" s="140"/>
      <c r="E20" s="140"/>
      <c r="F20" s="140"/>
      <c r="G20" s="82"/>
      <c r="H20" s="141"/>
      <c r="I20" s="11"/>
      <c r="J20" s="11"/>
      <c r="K20" s="318"/>
      <c r="L20" s="6"/>
      <c r="M20" s="82"/>
      <c r="N20" s="140"/>
      <c r="O20" s="140"/>
      <c r="P20" s="140"/>
      <c r="Q20" s="140"/>
      <c r="R20" s="141"/>
      <c r="S20" s="11"/>
      <c r="T20" s="11"/>
      <c r="U20" s="318"/>
      <c r="V20" s="6"/>
      <c r="W20" s="268"/>
      <c r="X20" s="140"/>
      <c r="Y20" s="140"/>
      <c r="Z20" s="140"/>
      <c r="AA20" s="82"/>
      <c r="AB20" s="141"/>
      <c r="AC20" s="11"/>
      <c r="AD20" s="11"/>
      <c r="AE20" s="318"/>
      <c r="AF20" s="6"/>
      <c r="AG20" s="82"/>
      <c r="AH20" s="140"/>
      <c r="AI20" s="140"/>
      <c r="AJ20" s="140"/>
      <c r="AK20" s="140"/>
      <c r="AL20" s="141"/>
      <c r="AM20" s="11"/>
      <c r="AN20" s="11"/>
      <c r="AO20" s="318"/>
      <c r="AP20" s="6"/>
      <c r="AQ20" s="82"/>
      <c r="AR20" s="140"/>
      <c r="AS20" s="140"/>
      <c r="AT20" s="140"/>
      <c r="AU20" s="140"/>
      <c r="AV20" s="141"/>
      <c r="AW20" s="11"/>
      <c r="AX20" s="11"/>
      <c r="AY20" s="327"/>
      <c r="AZ20" s="435"/>
      <c r="BA20" s="435"/>
      <c r="BB20" s="435"/>
      <c r="BC20" s="435"/>
      <c r="BD20" s="435"/>
      <c r="BE20" s="435"/>
      <c r="BF20" s="435"/>
      <c r="BI20" s="327"/>
      <c r="BS20" s="327"/>
      <c r="CC20" s="327"/>
      <c r="CM20" s="327"/>
      <c r="CW20" s="327"/>
      <c r="DG20" s="327"/>
      <c r="DQ20" s="327"/>
      <c r="EA20" s="327"/>
      <c r="EK20" s="327"/>
      <c r="EU20" s="327"/>
      <c r="FE20" s="327"/>
      <c r="FO20" s="327"/>
      <c r="FY20" s="327"/>
      <c r="GI20" s="327"/>
      <c r="GS20" s="327"/>
      <c r="HC20" s="327"/>
      <c r="HM20" s="327"/>
      <c r="HW20" s="327"/>
    </row>
    <row r="21" s="2" customFormat="true" x14ac:dyDescent="0.25">
      <c r="A21" s="318"/>
      <c r="B21" s="6"/>
      <c r="C21" s="269"/>
      <c r="D21" s="140"/>
      <c r="E21" s="140"/>
      <c r="F21" s="140"/>
      <c r="G21" s="140"/>
      <c r="H21" s="142"/>
      <c r="I21" s="11"/>
      <c r="J21" s="11"/>
      <c r="K21" s="318"/>
      <c r="L21" s="6"/>
      <c r="M21" s="140"/>
      <c r="N21" s="140"/>
      <c r="O21" s="140"/>
      <c r="P21" s="140"/>
      <c r="Q21" s="140"/>
      <c r="R21" s="142"/>
      <c r="S21" s="11"/>
      <c r="T21" s="11"/>
      <c r="U21" s="318"/>
      <c r="V21" s="6"/>
      <c r="W21" s="269"/>
      <c r="X21" s="140"/>
      <c r="Y21" s="140"/>
      <c r="Z21" s="140"/>
      <c r="AA21" s="140"/>
      <c r="AB21" s="142"/>
      <c r="AC21" s="11"/>
      <c r="AD21" s="11"/>
      <c r="AE21" s="318"/>
      <c r="AF21" s="6"/>
      <c r="AG21" s="140"/>
      <c r="AH21" s="140"/>
      <c r="AI21" s="140"/>
      <c r="AJ21" s="140"/>
      <c r="AK21" s="140"/>
      <c r="AL21" s="142"/>
      <c r="AM21" s="11"/>
      <c r="AN21" s="11"/>
      <c r="AO21" s="318"/>
      <c r="AP21" s="6"/>
      <c r="AQ21" s="140"/>
      <c r="AR21" s="140"/>
      <c r="AS21" s="140"/>
      <c r="AT21" s="140"/>
      <c r="AU21" s="140"/>
      <c r="AV21" s="142"/>
      <c r="AW21" s="11"/>
      <c r="AX21" s="11"/>
      <c r="AY21" s="327"/>
      <c r="AZ21" s="435"/>
      <c r="BA21" s="435"/>
      <c r="BB21" s="435"/>
      <c r="BC21" s="435"/>
      <c r="BD21" s="435"/>
      <c r="BE21" s="435"/>
      <c r="BF21" s="435"/>
      <c r="BI21" s="327"/>
      <c r="BS21" s="327"/>
      <c r="CC21" s="327"/>
      <c r="CM21" s="327"/>
      <c r="CW21" s="327"/>
      <c r="DG21" s="327"/>
      <c r="DQ21" s="327"/>
      <c r="EA21" s="327"/>
      <c r="EK21" s="327"/>
      <c r="EU21" s="327"/>
      <c r="FE21" s="327"/>
      <c r="FO21" s="327"/>
      <c r="FY21" s="327"/>
      <c r="GI21" s="327"/>
      <c r="GS21" s="327"/>
      <c r="HC21" s="327"/>
      <c r="HM21" s="327"/>
      <c r="HW21" s="327"/>
    </row>
    <row r="22" s="2" customFormat="true" x14ac:dyDescent="0.25">
      <c r="A22" s="318"/>
      <c r="B22" s="13"/>
      <c r="C22" s="270"/>
      <c r="D22" s="7"/>
      <c r="E22" s="7"/>
      <c r="F22" s="7"/>
      <c r="G22" s="7"/>
      <c r="H22" s="142"/>
      <c r="I22" s="11"/>
      <c r="J22" s="11"/>
      <c r="K22" s="318"/>
      <c r="L22" s="13"/>
      <c r="M22" s="7"/>
      <c r="N22" s="7"/>
      <c r="O22" s="7"/>
      <c r="P22" s="7"/>
      <c r="Q22" s="7"/>
      <c r="R22" s="142"/>
      <c r="S22" s="11"/>
      <c r="T22" s="11"/>
      <c r="U22" s="318"/>
      <c r="V22" s="13"/>
      <c r="W22" s="270"/>
      <c r="X22" s="7"/>
      <c r="Y22" s="7"/>
      <c r="Z22" s="7"/>
      <c r="AA22" s="7"/>
      <c r="AB22" s="142"/>
      <c r="AC22" s="11"/>
      <c r="AD22" s="11"/>
      <c r="AE22" s="318"/>
      <c r="AF22" s="13"/>
      <c r="AG22" s="7"/>
      <c r="AH22" s="7"/>
      <c r="AI22" s="7"/>
      <c r="AJ22" s="7"/>
      <c r="AK22" s="7"/>
      <c r="AL22" s="142"/>
      <c r="AM22" s="11"/>
      <c r="AN22" s="11"/>
      <c r="AO22" s="318"/>
      <c r="AP22" s="13"/>
      <c r="AQ22" s="7"/>
      <c r="AR22" s="7"/>
      <c r="AS22" s="7"/>
      <c r="AT22" s="7"/>
      <c r="AU22" s="7"/>
      <c r="AV22" s="142"/>
      <c r="AW22" s="11"/>
      <c r="AX22" s="11"/>
      <c r="AY22" s="327"/>
      <c r="AZ22" s="435"/>
      <c r="BA22" s="435"/>
      <c r="BB22" s="435"/>
      <c r="BC22" s="435"/>
      <c r="BD22" s="435"/>
      <c r="BE22" s="435"/>
      <c r="BF22" s="435"/>
      <c r="BI22" s="327"/>
      <c r="BS22" s="327"/>
      <c r="CC22" s="327"/>
      <c r="CM22" s="327"/>
      <c r="CW22" s="327"/>
      <c r="DG22" s="327"/>
      <c r="DQ22" s="327"/>
      <c r="EA22" s="327"/>
      <c r="EK22" s="327"/>
      <c r="EU22" s="327"/>
      <c r="FE22" s="327"/>
      <c r="FO22" s="327"/>
      <c r="FY22" s="327"/>
      <c r="GI22" s="327"/>
      <c r="GS22" s="327"/>
      <c r="HC22" s="327"/>
      <c r="HM22" s="327"/>
      <c r="HW22" s="327"/>
    </row>
    <row r="23" s="2" customFormat="true" x14ac:dyDescent="0.25">
      <c r="A23" s="318"/>
      <c r="B23" s="13"/>
      <c r="C23" s="270"/>
      <c r="D23" s="7"/>
      <c r="E23" s="7"/>
      <c r="F23" s="7"/>
      <c r="G23" s="7"/>
      <c r="H23" s="28"/>
      <c r="I23" s="11"/>
      <c r="J23" s="11"/>
      <c r="K23" s="318"/>
      <c r="L23" s="13"/>
      <c r="M23" s="7"/>
      <c r="N23" s="7"/>
      <c r="O23" s="7"/>
      <c r="P23" s="7"/>
      <c r="Q23" s="7"/>
      <c r="R23" s="28"/>
      <c r="S23" s="11"/>
      <c r="T23" s="11"/>
      <c r="U23" s="318"/>
      <c r="V23" s="13"/>
      <c r="W23" s="270"/>
      <c r="X23" s="7"/>
      <c r="Y23" s="7"/>
      <c r="Z23" s="7"/>
      <c r="AA23" s="7"/>
      <c r="AB23" s="28"/>
      <c r="AC23" s="11"/>
      <c r="AD23" s="11"/>
      <c r="AE23" s="318"/>
      <c r="AF23" s="13"/>
      <c r="AG23" s="7"/>
      <c r="AH23" s="7"/>
      <c r="AI23" s="7"/>
      <c r="AJ23" s="7"/>
      <c r="AK23" s="7"/>
      <c r="AL23" s="28"/>
      <c r="AM23" s="11"/>
      <c r="AN23" s="11"/>
      <c r="AO23" s="318"/>
      <c r="AP23" s="13"/>
      <c r="AQ23" s="7"/>
      <c r="AR23" s="7"/>
      <c r="AS23" s="7"/>
      <c r="AT23" s="7"/>
      <c r="AU23" s="7"/>
      <c r="AV23" s="28"/>
      <c r="AW23" s="11"/>
      <c r="AX23" s="11"/>
      <c r="AY23" s="327"/>
      <c r="AZ23" s="435"/>
      <c r="BA23" s="435"/>
      <c r="BB23" s="435"/>
      <c r="BC23" s="435"/>
      <c r="BD23" s="435"/>
      <c r="BE23" s="435"/>
      <c r="BF23" s="435"/>
      <c r="BI23" s="327"/>
      <c r="BS23" s="327"/>
      <c r="CC23" s="327"/>
      <c r="CM23" s="327"/>
      <c r="CW23" s="327"/>
      <c r="DG23" s="327"/>
      <c r="DQ23" s="327"/>
      <c r="EA23" s="327"/>
      <c r="EK23" s="327"/>
      <c r="EU23" s="327"/>
      <c r="FE23" s="327"/>
      <c r="FO23" s="327"/>
      <c r="FY23" s="327"/>
      <c r="GI23" s="327"/>
      <c r="GS23" s="327"/>
      <c r="HC23" s="327"/>
      <c r="HM23" s="327"/>
      <c r="HW23" s="327"/>
    </row>
    <row r="24" s="2" customFormat="true" x14ac:dyDescent="0.25">
      <c r="A24" s="318"/>
      <c r="B24" s="13"/>
      <c r="C24" s="7"/>
      <c r="D24" s="7"/>
      <c r="E24" s="7"/>
      <c r="F24" s="7"/>
      <c r="G24" s="7"/>
      <c r="H24" s="28"/>
      <c r="I24" s="11"/>
      <c r="J24" s="11"/>
      <c r="K24" s="318"/>
      <c r="L24" s="13"/>
      <c r="M24" s="7"/>
      <c r="N24" s="7"/>
      <c r="O24" s="7"/>
      <c r="P24" s="7"/>
      <c r="Q24" s="7"/>
      <c r="R24" s="28"/>
      <c r="S24" s="11"/>
      <c r="T24" s="11"/>
      <c r="U24" s="318"/>
      <c r="V24" s="13"/>
      <c r="W24" s="7"/>
      <c r="X24" s="7"/>
      <c r="Y24" s="7"/>
      <c r="Z24" s="7"/>
      <c r="AA24" s="7"/>
      <c r="AB24" s="28"/>
      <c r="AC24" s="11"/>
      <c r="AD24" s="11"/>
      <c r="AE24" s="318"/>
      <c r="AF24" s="13"/>
      <c r="AG24" s="7"/>
      <c r="AH24" s="7"/>
      <c r="AI24" s="7"/>
      <c r="AJ24" s="7"/>
      <c r="AK24" s="7"/>
      <c r="AL24" s="28"/>
      <c r="AM24" s="11"/>
      <c r="AN24" s="11"/>
      <c r="AO24" s="318"/>
      <c r="AP24" s="13"/>
      <c r="AQ24" s="7"/>
      <c r="AR24" s="7"/>
      <c r="AS24" s="7"/>
      <c r="AT24" s="7"/>
      <c r="AU24" s="7"/>
      <c r="AV24" s="28"/>
      <c r="AW24" s="11"/>
      <c r="AX24" s="11"/>
      <c r="AY24" s="327"/>
      <c r="AZ24" s="435"/>
      <c r="BA24" s="435"/>
      <c r="BB24" s="435"/>
      <c r="BC24" s="435"/>
      <c r="BD24" s="435"/>
      <c r="BE24" s="435"/>
      <c r="BF24" s="435"/>
      <c r="BI24" s="327"/>
      <c r="BS24" s="327"/>
      <c r="CC24" s="327"/>
      <c r="CM24" s="327"/>
      <c r="CW24" s="327"/>
      <c r="DG24" s="327"/>
      <c r="DQ24" s="327"/>
      <c r="EA24" s="327"/>
      <c r="EK24" s="327"/>
      <c r="EU24" s="327"/>
      <c r="FE24" s="327"/>
      <c r="FO24" s="327"/>
      <c r="FY24" s="327"/>
      <c r="GI24" s="327"/>
      <c r="GS24" s="327"/>
      <c r="HC24" s="327"/>
      <c r="HM24" s="327"/>
      <c r="HW24" s="327"/>
    </row>
    <row r="25" s="2" customFormat="true" x14ac:dyDescent="0.25">
      <c r="A25" s="318"/>
      <c r="B25" s="13"/>
      <c r="C25" s="7"/>
      <c r="D25" s="7"/>
      <c r="E25" s="7"/>
      <c r="F25" s="7"/>
      <c r="G25" s="7"/>
      <c r="H25" s="28"/>
      <c r="I25" s="11"/>
      <c r="J25" s="11"/>
      <c r="K25" s="318"/>
      <c r="L25" s="13"/>
      <c r="M25" s="7"/>
      <c r="N25" s="7"/>
      <c r="O25" s="7"/>
      <c r="P25" s="7"/>
      <c r="Q25" s="7"/>
      <c r="R25" s="28"/>
      <c r="S25" s="11"/>
      <c r="T25" s="11"/>
      <c r="U25" s="318"/>
      <c r="V25" s="13"/>
      <c r="W25" s="7"/>
      <c r="X25" s="7"/>
      <c r="Y25" s="7"/>
      <c r="Z25" s="7"/>
      <c r="AA25" s="7"/>
      <c r="AB25" s="28"/>
      <c r="AC25" s="11"/>
      <c r="AD25" s="11"/>
      <c r="AE25" s="318"/>
      <c r="AF25" s="13"/>
      <c r="AG25" s="7"/>
      <c r="AH25" s="7"/>
      <c r="AI25" s="7"/>
      <c r="AJ25" s="7"/>
      <c r="AK25" s="7"/>
      <c r="AL25" s="28"/>
      <c r="AM25" s="11"/>
      <c r="AN25" s="11"/>
      <c r="AO25" s="318"/>
      <c r="AP25" s="13"/>
      <c r="AQ25" s="7"/>
      <c r="AR25" s="7"/>
      <c r="AS25" s="7"/>
      <c r="AT25" s="7"/>
      <c r="AU25" s="7"/>
      <c r="AV25" s="28"/>
      <c r="AW25" s="11"/>
      <c r="AX25" s="11"/>
      <c r="AY25" s="327"/>
      <c r="AZ25" s="435"/>
      <c r="BA25" s="435"/>
      <c r="BB25" s="435"/>
      <c r="BC25" s="435"/>
      <c r="BD25" s="435"/>
      <c r="BE25" s="435"/>
      <c r="BF25" s="435"/>
      <c r="BI25" s="327"/>
      <c r="BS25" s="327"/>
      <c r="CC25" s="327"/>
      <c r="CM25" s="327"/>
      <c r="CW25" s="327"/>
      <c r="DG25" s="327"/>
      <c r="DQ25" s="327"/>
      <c r="EA25" s="327"/>
      <c r="EK25" s="327"/>
      <c r="EU25" s="327"/>
      <c r="FE25" s="327"/>
      <c r="FO25" s="327"/>
      <c r="FY25" s="327"/>
      <c r="GI25" s="327"/>
      <c r="GS25" s="327"/>
      <c r="HC25" s="327"/>
      <c r="HM25" s="327"/>
      <c r="HW25" s="327"/>
    </row>
    <row r="26" s="2" customFormat="true" x14ac:dyDescent="0.25">
      <c r="A26" s="318"/>
      <c r="B26" s="13"/>
      <c r="C26" s="7"/>
      <c r="D26" s="7"/>
      <c r="E26" s="7"/>
      <c r="F26" s="7"/>
      <c r="G26" s="7"/>
      <c r="H26" s="28"/>
      <c r="I26" s="11"/>
      <c r="J26" s="11"/>
      <c r="K26" s="318"/>
      <c r="L26" s="13"/>
      <c r="M26" s="7"/>
      <c r="N26" s="7"/>
      <c r="O26" s="7"/>
      <c r="P26" s="7"/>
      <c r="Q26" s="7"/>
      <c r="R26" s="28"/>
      <c r="S26" s="11"/>
      <c r="T26" s="11"/>
      <c r="U26" s="318"/>
      <c r="V26" s="13"/>
      <c r="W26" s="7"/>
      <c r="X26" s="7"/>
      <c r="Y26" s="7"/>
      <c r="Z26" s="7"/>
      <c r="AA26" s="7"/>
      <c r="AB26" s="28"/>
      <c r="AC26" s="11"/>
      <c r="AD26" s="11"/>
      <c r="AE26" s="318"/>
      <c r="AF26" s="13"/>
      <c r="AG26" s="7"/>
      <c r="AH26" s="7"/>
      <c r="AI26" s="7"/>
      <c r="AJ26" s="7"/>
      <c r="AK26" s="7"/>
      <c r="AL26" s="28"/>
      <c r="AM26" s="11"/>
      <c r="AN26" s="11"/>
      <c r="AO26" s="318"/>
      <c r="AP26" s="13"/>
      <c r="AQ26" s="7"/>
      <c r="AR26" s="7"/>
      <c r="AS26" s="7"/>
      <c r="AT26" s="7"/>
      <c r="AU26" s="7"/>
      <c r="AV26" s="28"/>
      <c r="AW26" s="11"/>
      <c r="AX26" s="11"/>
      <c r="AY26" s="327"/>
      <c r="AZ26" s="435"/>
      <c r="BA26" s="435"/>
      <c r="BB26" s="435"/>
      <c r="BC26" s="435"/>
      <c r="BD26" s="435"/>
      <c r="BE26" s="435"/>
      <c r="BF26" s="435"/>
      <c r="BI26" s="327"/>
      <c r="BS26" s="327"/>
      <c r="CC26" s="327"/>
      <c r="CM26" s="327"/>
      <c r="CW26" s="327"/>
      <c r="DG26" s="327"/>
      <c r="DQ26" s="327"/>
      <c r="EA26" s="327"/>
      <c r="EK26" s="327"/>
      <c r="EU26" s="327"/>
      <c r="FE26" s="327"/>
      <c r="FO26" s="327"/>
      <c r="FY26" s="327"/>
      <c r="GI26" s="327"/>
      <c r="GS26" s="327"/>
      <c r="HC26" s="327"/>
      <c r="HM26" s="327"/>
      <c r="HW26" s="327"/>
    </row>
    <row r="27" s="2" customFormat="true" ht="83.25" customHeight="true" x14ac:dyDescent="0.25">
      <c r="A27" s="319" t="s">
        <v>12</v>
      </c>
      <c r="B27" s="572" t="s">
        <v>190</v>
      </c>
      <c r="C27" s="572"/>
      <c r="D27" s="572"/>
      <c r="E27" s="572"/>
      <c r="F27" s="572"/>
      <c r="G27" s="572"/>
      <c r="H27" s="573"/>
      <c r="I27" s="11"/>
      <c r="J27" s="11"/>
      <c r="K27" s="319" t="s">
        <v>12</v>
      </c>
      <c r="L27" s="572" t="s">
        <v>195</v>
      </c>
      <c r="M27" s="572"/>
      <c r="N27" s="572"/>
      <c r="O27" s="572"/>
      <c r="P27" s="572"/>
      <c r="Q27" s="572"/>
      <c r="R27" s="573"/>
      <c r="S27" s="11"/>
      <c r="T27" s="11"/>
      <c r="U27" s="319" t="s">
        <v>12</v>
      </c>
      <c r="V27" s="572" t="s">
        <v>191</v>
      </c>
      <c r="W27" s="572"/>
      <c r="X27" s="572"/>
      <c r="Y27" s="572"/>
      <c r="Z27" s="572"/>
      <c r="AA27" s="572"/>
      <c r="AB27" s="573"/>
      <c r="AC27" s="11"/>
      <c r="AD27" s="11"/>
      <c r="AE27" s="319" t="s">
        <v>12</v>
      </c>
      <c r="AF27" s="572" t="s">
        <v>191</v>
      </c>
      <c r="AG27" s="572"/>
      <c r="AH27" s="572"/>
      <c r="AI27" s="572"/>
      <c r="AJ27" s="572"/>
      <c r="AK27" s="572"/>
      <c r="AL27" s="573"/>
      <c r="AM27" s="11"/>
      <c r="AN27" s="11"/>
      <c r="AO27" s="319" t="s">
        <v>12</v>
      </c>
      <c r="AP27" s="572" t="s">
        <v>214</v>
      </c>
      <c r="AQ27" s="572"/>
      <c r="AR27" s="572"/>
      <c r="AS27" s="572"/>
      <c r="AT27" s="572"/>
      <c r="AU27" s="572"/>
      <c r="AV27" s="573"/>
      <c r="AW27" s="11"/>
      <c r="AX27" s="11"/>
      <c r="AY27" s="327"/>
      <c r="AZ27" s="574"/>
      <c r="BA27" s="574"/>
      <c r="BB27" s="574"/>
      <c r="BC27" s="574"/>
      <c r="BD27" s="574"/>
      <c r="BE27" s="574"/>
      <c r="BF27" s="574"/>
      <c r="BI27" s="327"/>
      <c r="BS27" s="327"/>
      <c r="CC27" s="327"/>
      <c r="CM27" s="327"/>
      <c r="CW27" s="327"/>
      <c r="DG27" s="327"/>
      <c r="DQ27" s="327"/>
      <c r="EA27" s="327"/>
      <c r="EK27" s="327"/>
      <c r="EU27" s="327"/>
      <c r="FE27" s="327"/>
      <c r="FO27" s="327"/>
      <c r="FY27" s="327"/>
      <c r="GI27" s="327"/>
      <c r="GS27" s="327"/>
      <c r="HC27" s="327"/>
      <c r="HM27" s="327"/>
      <c r="HW27" s="327"/>
    </row>
    <row r="28" s="2" customFormat="true" ht="15.75" customHeight="true" x14ac:dyDescent="0.25">
      <c r="A28" s="319"/>
      <c r="B28" s="137" t="s">
        <v>139</v>
      </c>
      <c r="C28" s="271"/>
      <c r="D28" s="271"/>
      <c r="E28" s="271"/>
      <c r="F28" s="271"/>
      <c r="G28" s="271"/>
      <c r="H28" s="262"/>
      <c r="I28" s="11"/>
      <c r="J28" s="11"/>
      <c r="K28" s="319"/>
      <c r="L28" s="137" t="s">
        <v>139</v>
      </c>
      <c r="M28" s="90"/>
      <c r="N28" s="90"/>
      <c r="O28" s="90"/>
      <c r="P28" s="90"/>
      <c r="Q28" s="90"/>
      <c r="R28" s="260"/>
      <c r="S28" s="11"/>
      <c r="T28" s="11"/>
      <c r="U28" s="319"/>
      <c r="V28" s="137" t="s">
        <v>139</v>
      </c>
      <c r="W28" s="90"/>
      <c r="X28" s="90"/>
      <c r="Y28" s="90"/>
      <c r="Z28" s="90"/>
      <c r="AA28" s="90"/>
      <c r="AB28" s="260"/>
      <c r="AC28" s="11"/>
      <c r="AD28" s="11"/>
      <c r="AE28" s="319"/>
      <c r="AF28" s="137" t="s">
        <v>139</v>
      </c>
      <c r="AG28" s="90"/>
      <c r="AH28" s="90"/>
      <c r="AI28" s="90"/>
      <c r="AJ28" s="90"/>
      <c r="AK28" s="90"/>
      <c r="AL28" s="260"/>
      <c r="AM28" s="11"/>
      <c r="AN28" s="11"/>
      <c r="AO28" s="319"/>
      <c r="AP28" s="137" t="s">
        <v>139</v>
      </c>
      <c r="AQ28" s="90"/>
      <c r="AR28" s="90"/>
      <c r="AS28" s="90"/>
      <c r="AT28" s="90"/>
      <c r="AU28" s="90"/>
      <c r="AV28" s="427"/>
      <c r="AW28" s="11"/>
      <c r="AX28" s="11"/>
      <c r="AY28" s="327"/>
      <c r="AZ28" s="327"/>
      <c r="BA28" s="435"/>
      <c r="BB28" s="435"/>
      <c r="BC28" s="435"/>
      <c r="BD28" s="435"/>
      <c r="BE28" s="435"/>
      <c r="BF28" s="435"/>
      <c r="BI28" s="327"/>
      <c r="BS28" s="327"/>
      <c r="CC28" s="327"/>
      <c r="CM28" s="327"/>
      <c r="CW28" s="327"/>
      <c r="DG28" s="327"/>
      <c r="DQ28" s="327"/>
      <c r="EA28" s="327"/>
      <c r="EK28" s="327"/>
      <c r="EU28" s="327"/>
      <c r="FE28" s="327"/>
      <c r="FO28" s="327"/>
      <c r="FY28" s="327"/>
      <c r="GI28" s="327"/>
      <c r="GS28" s="327"/>
      <c r="HC28" s="327"/>
      <c r="HM28" s="327"/>
      <c r="HW28" s="327"/>
    </row>
    <row r="29" s="2" customFormat="true" ht="15.75" customHeight="true" x14ac:dyDescent="0.25">
      <c r="A29" s="319"/>
      <c r="B29" s="137" t="s">
        <v>115</v>
      </c>
      <c r="C29" s="90" t="s">
        <v>187</v>
      </c>
      <c r="D29" s="90"/>
      <c r="E29" s="90"/>
      <c r="F29" s="90"/>
      <c r="G29" s="90" t="s">
        <v>187</v>
      </c>
      <c r="H29" s="260" t="s">
        <v>187</v>
      </c>
      <c r="I29" s="11"/>
      <c r="J29" s="11"/>
      <c r="K29" s="319"/>
      <c r="L29" s="137" t="s">
        <v>115</v>
      </c>
      <c r="M29" s="143" t="s">
        <v>194</v>
      </c>
      <c r="N29" s="90"/>
      <c r="O29" s="90"/>
      <c r="P29" s="90"/>
      <c r="Q29" s="90" t="s">
        <v>194</v>
      </c>
      <c r="R29" s="260" t="s">
        <v>194</v>
      </c>
      <c r="S29" s="11"/>
      <c r="T29" s="11"/>
      <c r="U29" s="319"/>
      <c r="V29" s="137" t="s">
        <v>115</v>
      </c>
      <c r="W29" s="90" t="s">
        <v>187</v>
      </c>
      <c r="X29" s="90"/>
      <c r="Y29" s="90"/>
      <c r="Z29" s="90"/>
      <c r="AA29" s="90" t="s">
        <v>187</v>
      </c>
      <c r="AB29" s="260" t="s">
        <v>187</v>
      </c>
      <c r="AC29" s="11"/>
      <c r="AD29" s="11"/>
      <c r="AE29" s="319"/>
      <c r="AF29" s="137" t="s">
        <v>115</v>
      </c>
      <c r="AG29" s="143" t="s">
        <v>187</v>
      </c>
      <c r="AH29" s="90"/>
      <c r="AI29" s="90"/>
      <c r="AJ29" s="90"/>
      <c r="AK29" s="90" t="s">
        <v>187</v>
      </c>
      <c r="AL29" s="260" t="s">
        <v>187</v>
      </c>
      <c r="AM29" s="11"/>
      <c r="AN29" s="11"/>
      <c r="AO29" s="319"/>
      <c r="AP29" s="137" t="s">
        <v>115</v>
      </c>
      <c r="AQ29" s="90"/>
      <c r="AR29" s="90"/>
      <c r="AS29" s="90"/>
      <c r="AT29" s="90"/>
      <c r="AU29" s="90"/>
      <c r="AV29" s="260"/>
      <c r="AW29" s="11"/>
      <c r="AX29" s="11"/>
      <c r="AY29" s="327"/>
      <c r="AZ29" s="327"/>
      <c r="BA29" s="435"/>
      <c r="BB29" s="435"/>
      <c r="BC29" s="435"/>
      <c r="BD29" s="435"/>
      <c r="BE29" s="435"/>
      <c r="BF29" s="435"/>
      <c r="BI29" s="327"/>
      <c r="BS29" s="327"/>
      <c r="CC29" s="327"/>
      <c r="CM29" s="327"/>
      <c r="CW29" s="327"/>
      <c r="DG29" s="327"/>
      <c r="DQ29" s="327"/>
      <c r="EA29" s="327"/>
      <c r="EK29" s="327"/>
      <c r="EU29" s="327"/>
      <c r="FE29" s="327"/>
      <c r="FO29" s="327"/>
      <c r="FY29" s="327"/>
      <c r="GI29" s="327"/>
      <c r="GS29" s="327"/>
      <c r="HC29" s="327"/>
      <c r="HM29" s="327"/>
      <c r="HW29" s="327"/>
    </row>
    <row r="30" ht="15.75" customHeight="true" x14ac:dyDescent="0.25">
      <c r="A30" s="319"/>
      <c r="B30" s="137" t="s">
        <v>188</v>
      </c>
      <c r="C30" s="90"/>
      <c r="D30" s="90"/>
      <c r="E30" s="90"/>
      <c r="F30" s="90"/>
      <c r="G30" s="90"/>
      <c r="H30" s="260"/>
      <c r="I30" s="11"/>
      <c r="J30" s="11"/>
      <c r="K30" s="319"/>
      <c r="L30" s="137" t="s">
        <v>116</v>
      </c>
      <c r="M30" s="90"/>
      <c r="N30" s="90"/>
      <c r="O30" s="90"/>
      <c r="P30" s="90"/>
      <c r="Q30" s="90"/>
      <c r="R30" s="260"/>
      <c r="S30" s="11"/>
      <c r="T30" s="11"/>
      <c r="U30" s="319"/>
      <c r="V30" s="137" t="s">
        <v>188</v>
      </c>
      <c r="W30" s="90"/>
      <c r="X30" s="90"/>
      <c r="Y30" s="90"/>
      <c r="Z30" s="90"/>
      <c r="AA30" s="90"/>
      <c r="AB30" s="260"/>
      <c r="AC30" s="11"/>
      <c r="AD30" s="11"/>
      <c r="AE30" s="319"/>
      <c r="AF30" s="137" t="s">
        <v>116</v>
      </c>
      <c r="AG30" s="90"/>
      <c r="AH30" s="90"/>
      <c r="AI30" s="90"/>
      <c r="AJ30" s="90"/>
      <c r="AK30" s="90"/>
      <c r="AL30" s="260"/>
      <c r="AM30" s="11"/>
      <c r="AN30" s="11"/>
      <c r="AO30" s="319"/>
      <c r="AP30" s="137" t="s">
        <v>188</v>
      </c>
      <c r="AQ30" s="90"/>
      <c r="AR30" s="90"/>
      <c r="AS30" s="90"/>
      <c r="AT30" s="90"/>
      <c r="AU30" s="90"/>
      <c r="AV30" s="260"/>
      <c r="AW30" s="11"/>
      <c r="AX30" s="11"/>
      <c r="BA30" s="434"/>
      <c r="BB30" s="434"/>
      <c r="BC30" s="434"/>
      <c r="BD30" s="434"/>
      <c r="BE30" s="434"/>
      <c r="BF30" s="434"/>
    </row>
    <row r="31" ht="15.75" customHeight="true" x14ac:dyDescent="0.25">
      <c r="A31" s="320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K31" s="320"/>
      <c r="L31" s="12" t="s">
        <v>23</v>
      </c>
      <c r="M31" s="144"/>
      <c r="N31" s="144"/>
      <c r="O31" s="144"/>
      <c r="P31" s="145"/>
      <c r="Q31" s="146"/>
      <c r="R31" s="147"/>
      <c r="S31" s="11"/>
      <c r="T31" s="11"/>
      <c r="U31" s="320"/>
      <c r="V31" s="12" t="s">
        <v>23</v>
      </c>
      <c r="W31" s="144"/>
      <c r="X31" s="144"/>
      <c r="Y31" s="144"/>
      <c r="Z31" s="145"/>
      <c r="AA31" s="146"/>
      <c r="AB31" s="147"/>
      <c r="AC31" s="11"/>
      <c r="AD31" s="11"/>
      <c r="AE31" s="320"/>
      <c r="AF31" s="12" t="s">
        <v>23</v>
      </c>
      <c r="AG31" s="144"/>
      <c r="AH31" s="144"/>
      <c r="AI31" s="144"/>
      <c r="AJ31" s="145"/>
      <c r="AK31" s="146"/>
      <c r="AL31" s="147"/>
      <c r="AM31" s="11"/>
      <c r="AN31" s="11"/>
      <c r="AO31" s="320"/>
      <c r="AP31" s="12" t="s">
        <v>23</v>
      </c>
      <c r="AQ31" s="144"/>
      <c r="AR31" s="144"/>
      <c r="AS31" s="144"/>
      <c r="AT31" s="145"/>
      <c r="AU31" s="146"/>
      <c r="AV31" s="147"/>
      <c r="AW31" s="11"/>
      <c r="AX31" s="11"/>
      <c r="BA31" s="434"/>
      <c r="BB31" s="434"/>
      <c r="BC31" s="434"/>
      <c r="BD31" s="434"/>
      <c r="BE31" s="434"/>
      <c r="BF31" s="434"/>
    </row>
    <row r="32" s="3" customFormat="true" ht="16.5" thickBot="true" x14ac:dyDescent="0.3">
      <c r="A32" s="321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21"/>
      <c r="L32" s="148" t="s">
        <v>20</v>
      </c>
      <c r="M32" s="149"/>
      <c r="N32" s="149"/>
      <c r="O32" s="149"/>
      <c r="P32" s="149"/>
      <c r="Q32" s="149"/>
      <c r="R32" s="150"/>
      <c r="S32" s="11"/>
      <c r="T32" s="11"/>
      <c r="U32" s="321"/>
      <c r="V32" s="148" t="s">
        <v>20</v>
      </c>
      <c r="W32" s="149"/>
      <c r="X32" s="149"/>
      <c r="Y32" s="149"/>
      <c r="Z32" s="149"/>
      <c r="AA32" s="149"/>
      <c r="AB32" s="150"/>
      <c r="AC32" s="11"/>
      <c r="AD32" s="11"/>
      <c r="AE32" s="321"/>
      <c r="AF32" s="148" t="s">
        <v>20</v>
      </c>
      <c r="AG32" s="149"/>
      <c r="AH32" s="149"/>
      <c r="AI32" s="149"/>
      <c r="AJ32" s="149"/>
      <c r="AK32" s="149"/>
      <c r="AL32" s="150"/>
      <c r="AM32" s="11"/>
      <c r="AN32" s="11"/>
      <c r="AO32" s="321"/>
      <c r="AP32" s="148" t="s">
        <v>20</v>
      </c>
      <c r="AQ32" s="149"/>
      <c r="AR32" s="149"/>
      <c r="AS32" s="149"/>
      <c r="AT32" s="149"/>
      <c r="AU32" s="149"/>
      <c r="AV32" s="150"/>
      <c r="AW32" s="11"/>
      <c r="AX32" s="11"/>
      <c r="AY32" s="322"/>
      <c r="AZ32" s="322"/>
      <c r="BA32" s="436"/>
      <c r="BB32" s="436"/>
      <c r="BC32" s="436"/>
      <c r="BD32" s="436"/>
      <c r="BE32" s="436"/>
      <c r="BF32" s="436"/>
      <c r="BI32" s="322"/>
      <c r="BS32" s="322"/>
      <c r="CC32" s="322"/>
      <c r="CM32" s="322"/>
      <c r="CW32" s="322"/>
      <c r="DG32" s="322"/>
      <c r="DQ32" s="322"/>
      <c r="EA32" s="322"/>
      <c r="EK32" s="322"/>
      <c r="EU32" s="322"/>
      <c r="FE32" s="322"/>
      <c r="FO32" s="322"/>
      <c r="FY32" s="322"/>
      <c r="GI32" s="322"/>
      <c r="GS32" s="322"/>
      <c r="HC32" s="322"/>
      <c r="HM32" s="322"/>
      <c r="HW32" s="322"/>
    </row>
    <row r="33" s="3" customFormat="true" x14ac:dyDescent="0.25">
      <c r="A33" s="322"/>
      <c r="K33" s="322"/>
      <c r="U33" s="322"/>
      <c r="AE33" s="322"/>
      <c r="AO33" s="322"/>
      <c r="AY33" s="322"/>
      <c r="AZ33" s="322"/>
      <c r="BI33" s="322"/>
      <c r="BS33" s="322"/>
      <c r="CC33" s="322"/>
      <c r="CM33" s="322"/>
      <c r="CW33" s="322"/>
      <c r="DG33" s="322"/>
      <c r="DQ33" s="322"/>
      <c r="EA33" s="322"/>
      <c r="EK33" s="322"/>
      <c r="EU33" s="322"/>
      <c r="FE33" s="322"/>
      <c r="FO33" s="322"/>
      <c r="FY33" s="322"/>
      <c r="GI33" s="322"/>
      <c r="GS33" s="322"/>
      <c r="HC33" s="322"/>
      <c r="HM33" s="322"/>
      <c r="HW33" s="322"/>
    </row>
    <row r="34" s="3" customFormat="true" x14ac:dyDescent="0.25">
      <c r="A34" s="322"/>
      <c r="K34" s="322"/>
      <c r="U34" s="322"/>
      <c r="AE34" s="322"/>
      <c r="AO34" s="322"/>
      <c r="AY34" s="322"/>
      <c r="AZ34" s="322"/>
      <c r="BI34" s="322"/>
      <c r="BS34" s="322"/>
      <c r="CC34" s="322"/>
      <c r="CM34" s="322"/>
      <c r="CW34" s="322"/>
      <c r="DG34" s="322"/>
      <c r="DQ34" s="322"/>
      <c r="EA34" s="322"/>
      <c r="EK34" s="322"/>
      <c r="EU34" s="322"/>
      <c r="FE34" s="322"/>
      <c r="FO34" s="322"/>
      <c r="FY34" s="322"/>
      <c r="GI34" s="322"/>
      <c r="GS34" s="322"/>
      <c r="HC34" s="322"/>
      <c r="HM34" s="322"/>
      <c r="HW34" s="322"/>
    </row>
    <row r="35" s="3" customFormat="true" x14ac:dyDescent="0.25">
      <c r="A35" s="322"/>
      <c r="K35" s="322"/>
      <c r="U35" s="322"/>
      <c r="AE35" s="322"/>
      <c r="AO35" s="322"/>
      <c r="AY35" s="322"/>
      <c r="AZ35" s="322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  <row r="624" s="3" customFormat="true" x14ac:dyDescent="0.25">
      <c r="A624" s="322"/>
      <c r="K624" s="322"/>
      <c r="U624" s="322"/>
      <c r="AE624" s="322"/>
      <c r="AO624" s="322"/>
      <c r="AY624" s="322"/>
      <c r="AZ624" s="322"/>
      <c r="BI624" s="322"/>
      <c r="BS624" s="322"/>
      <c r="CC624" s="322"/>
      <c r="CM624" s="322"/>
      <c r="CW624" s="322"/>
      <c r="DG624" s="322"/>
      <c r="DQ624" s="322"/>
      <c r="EA624" s="322"/>
      <c r="EK624" s="322"/>
      <c r="EU624" s="322"/>
      <c r="FE624" s="322"/>
      <c r="FO624" s="322"/>
      <c r="FY624" s="322"/>
      <c r="GI624" s="322"/>
      <c r="GS624" s="322"/>
      <c r="HC624" s="322"/>
      <c r="HM624" s="322"/>
      <c r="HW624" s="322"/>
    </row>
    <row r="625" s="3" customFormat="true" x14ac:dyDescent="0.25">
      <c r="A625" s="322"/>
      <c r="K625" s="322"/>
      <c r="U625" s="322"/>
      <c r="AE625" s="322"/>
      <c r="AO625" s="322"/>
      <c r="AY625" s="322"/>
      <c r="AZ625" s="322"/>
      <c r="BI625" s="322"/>
      <c r="BS625" s="322"/>
      <c r="CC625" s="322"/>
      <c r="CM625" s="322"/>
      <c r="CW625" s="322"/>
      <c r="DG625" s="322"/>
      <c r="DQ625" s="322"/>
      <c r="EA625" s="322"/>
      <c r="EK625" s="322"/>
      <c r="EU625" s="322"/>
      <c r="FE625" s="322"/>
      <c r="FO625" s="322"/>
      <c r="FY625" s="322"/>
      <c r="GI625" s="322"/>
      <c r="GS625" s="322"/>
      <c r="HC625" s="322"/>
      <c r="HM625" s="322"/>
      <c r="HW625" s="322"/>
    </row>
    <row r="626" s="3" customFormat="true" x14ac:dyDescent="0.25">
      <c r="A626" s="322"/>
      <c r="K626" s="322"/>
      <c r="U626" s="322"/>
      <c r="AE626" s="322"/>
      <c r="AO626" s="322"/>
      <c r="AY626" s="322"/>
      <c r="AZ626" s="322"/>
      <c r="BI626" s="322"/>
      <c r="BS626" s="322"/>
      <c r="CC626" s="322"/>
      <c r="CM626" s="322"/>
      <c r="CW626" s="322"/>
      <c r="DG626" s="322"/>
      <c r="DQ626" s="322"/>
      <c r="EA626" s="322"/>
      <c r="EK626" s="322"/>
      <c r="EU626" s="322"/>
      <c r="FE626" s="322"/>
      <c r="FO626" s="322"/>
      <c r="FY626" s="322"/>
      <c r="GI626" s="322"/>
      <c r="GS626" s="322"/>
      <c r="HC626" s="322"/>
      <c r="HM626" s="322"/>
      <c r="HW626" s="322"/>
    </row>
    <row r="627" s="3" customFormat="true" x14ac:dyDescent="0.25">
      <c r="A627" s="322"/>
      <c r="K627" s="322"/>
      <c r="U627" s="322"/>
      <c r="AE627" s="322"/>
      <c r="AO627" s="322"/>
      <c r="AY627" s="322"/>
      <c r="AZ627" s="322"/>
      <c r="BI627" s="322"/>
      <c r="BS627" s="322"/>
      <c r="CC627" s="322"/>
      <c r="CM627" s="322"/>
      <c r="CW627" s="322"/>
      <c r="DG627" s="322"/>
      <c r="DQ627" s="322"/>
      <c r="EA627" s="322"/>
      <c r="EK627" s="322"/>
      <c r="EU627" s="322"/>
      <c r="FE627" s="322"/>
      <c r="FO627" s="322"/>
      <c r="FY627" s="322"/>
      <c r="GI627" s="322"/>
      <c r="GS627" s="322"/>
      <c r="HC627" s="322"/>
      <c r="HM627" s="322"/>
      <c r="HW627" s="322"/>
    </row>
    <row r="628" s="3" customFormat="true" x14ac:dyDescent="0.25">
      <c r="A628" s="322"/>
      <c r="K628" s="322"/>
      <c r="U628" s="322"/>
      <c r="AE628" s="322"/>
      <c r="AO628" s="322"/>
      <c r="AY628" s="322"/>
      <c r="AZ628" s="322"/>
      <c r="BI628" s="322"/>
      <c r="BS628" s="322"/>
      <c r="CC628" s="322"/>
      <c r="CM628" s="322"/>
      <c r="CW628" s="322"/>
      <c r="DG628" s="322"/>
      <c r="DQ628" s="322"/>
      <c r="EA628" s="322"/>
      <c r="EK628" s="322"/>
      <c r="EU628" s="322"/>
      <c r="FE628" s="322"/>
      <c r="FO628" s="322"/>
      <c r="FY628" s="322"/>
      <c r="GI628" s="322"/>
      <c r="GS628" s="322"/>
      <c r="HC628" s="322"/>
      <c r="HM628" s="322"/>
      <c r="HW628" s="322"/>
    </row>
    <row r="629" s="3" customFormat="true" x14ac:dyDescent="0.25">
      <c r="A629" s="322"/>
      <c r="K629" s="322"/>
      <c r="U629" s="322"/>
      <c r="AE629" s="322"/>
      <c r="AO629" s="322"/>
      <c r="AY629" s="322"/>
      <c r="AZ629" s="322"/>
      <c r="BI629" s="322"/>
      <c r="BS629" s="322"/>
      <c r="CC629" s="322"/>
      <c r="CM629" s="322"/>
      <c r="CW629" s="322"/>
      <c r="DG629" s="322"/>
      <c r="DQ629" s="322"/>
      <c r="EA629" s="322"/>
      <c r="EK629" s="322"/>
      <c r="EU629" s="322"/>
      <c r="FE629" s="322"/>
      <c r="FO629" s="322"/>
      <c r="FY629" s="322"/>
      <c r="GI629" s="322"/>
      <c r="GS629" s="322"/>
      <c r="HC629" s="322"/>
      <c r="HM629" s="322"/>
      <c r="HW629" s="322"/>
    </row>
    <row r="630" s="3" customFormat="true" x14ac:dyDescent="0.25">
      <c r="A630" s="322"/>
      <c r="K630" s="322"/>
      <c r="U630" s="322"/>
      <c r="AE630" s="322"/>
      <c r="AO630" s="322"/>
      <c r="AY630" s="322"/>
      <c r="AZ630" s="322"/>
      <c r="BI630" s="322"/>
      <c r="BS630" s="322"/>
      <c r="CC630" s="322"/>
      <c r="CM630" s="322"/>
      <c r="CW630" s="322"/>
      <c r="DG630" s="322"/>
      <c r="DQ630" s="322"/>
      <c r="EA630" s="322"/>
      <c r="EK630" s="322"/>
      <c r="EU630" s="322"/>
      <c r="FE630" s="322"/>
      <c r="FO630" s="322"/>
      <c r="FY630" s="322"/>
      <c r="GI630" s="322"/>
      <c r="GS630" s="322"/>
      <c r="HC630" s="322"/>
      <c r="HM630" s="322"/>
      <c r="HW630" s="322"/>
    </row>
    <row r="631" s="3" customFormat="true" x14ac:dyDescent="0.25">
      <c r="A631" s="322"/>
      <c r="K631" s="322"/>
      <c r="U631" s="322"/>
      <c r="AE631" s="322"/>
      <c r="AO631" s="322"/>
      <c r="AY631" s="322"/>
      <c r="AZ631" s="322"/>
      <c r="BI631" s="322"/>
      <c r="BS631" s="322"/>
      <c r="CC631" s="322"/>
      <c r="CM631" s="322"/>
      <c r="CW631" s="322"/>
      <c r="DG631" s="322"/>
      <c r="DQ631" s="322"/>
      <c r="EA631" s="322"/>
      <c r="EK631" s="322"/>
      <c r="EU631" s="322"/>
      <c r="FE631" s="322"/>
      <c r="FO631" s="322"/>
      <c r="FY631" s="322"/>
      <c r="GI631" s="322"/>
      <c r="GS631" s="322"/>
      <c r="HC631" s="322"/>
      <c r="HM631" s="322"/>
      <c r="HW631" s="322"/>
    </row>
    <row r="632" s="3" customFormat="true" x14ac:dyDescent="0.25">
      <c r="A632" s="322"/>
      <c r="K632" s="322"/>
      <c r="U632" s="322"/>
      <c r="AE632" s="322"/>
      <c r="AO632" s="322"/>
      <c r="AY632" s="322"/>
      <c r="AZ632" s="322"/>
      <c r="BI632" s="322"/>
      <c r="BS632" s="322"/>
      <c r="CC632" s="322"/>
      <c r="CM632" s="322"/>
      <c r="CW632" s="322"/>
      <c r="DG632" s="322"/>
      <c r="DQ632" s="322"/>
      <c r="EA632" s="322"/>
      <c r="EK632" s="322"/>
      <c r="EU632" s="322"/>
      <c r="FE632" s="322"/>
      <c r="FO632" s="322"/>
      <c r="FY632" s="322"/>
      <c r="GI632" s="322"/>
      <c r="GS632" s="322"/>
      <c r="HC632" s="322"/>
      <c r="HM632" s="322"/>
      <c r="HW632" s="322"/>
    </row>
    <row r="633" s="3" customFormat="true" x14ac:dyDescent="0.25">
      <c r="A633" s="322"/>
      <c r="K633" s="322"/>
      <c r="U633" s="322"/>
      <c r="AE633" s="322"/>
      <c r="AO633" s="322"/>
      <c r="AY633" s="322"/>
      <c r="AZ633" s="322"/>
      <c r="BI633" s="322"/>
      <c r="BS633" s="322"/>
      <c r="CC633" s="322"/>
      <c r="CM633" s="322"/>
      <c r="CW633" s="322"/>
      <c r="DG633" s="322"/>
      <c r="DQ633" s="322"/>
      <c r="EA633" s="322"/>
      <c r="EK633" s="322"/>
      <c r="EU633" s="322"/>
      <c r="FE633" s="322"/>
      <c r="FO633" s="322"/>
      <c r="FY633" s="322"/>
      <c r="GI633" s="322"/>
      <c r="GS633" s="322"/>
      <c r="HC633" s="322"/>
      <c r="HM633" s="322"/>
      <c r="HW633" s="322"/>
    </row>
    <row r="634" s="3" customFormat="true" x14ac:dyDescent="0.25">
      <c r="A634" s="322"/>
      <c r="K634" s="322"/>
      <c r="U634" s="322"/>
      <c r="AE634" s="322"/>
      <c r="AO634" s="322"/>
      <c r="AY634" s="322"/>
      <c r="AZ634" s="322"/>
      <c r="BI634" s="322"/>
      <c r="BS634" s="322"/>
      <c r="CC634" s="322"/>
      <c r="CM634" s="322"/>
      <c r="CW634" s="322"/>
      <c r="DG634" s="322"/>
      <c r="DQ634" s="322"/>
      <c r="EA634" s="322"/>
      <c r="EK634" s="322"/>
      <c r="EU634" s="322"/>
      <c r="FE634" s="322"/>
      <c r="FO634" s="322"/>
      <c r="FY634" s="322"/>
      <c r="GI634" s="322"/>
      <c r="GS634" s="322"/>
      <c r="HC634" s="322"/>
      <c r="HM634" s="322"/>
      <c r="HW634" s="322"/>
    </row>
    <row r="635" s="3" customFormat="true" x14ac:dyDescent="0.25">
      <c r="A635" s="322"/>
      <c r="K635" s="322"/>
      <c r="U635" s="322"/>
      <c r="AE635" s="322"/>
      <c r="AO635" s="322"/>
      <c r="AY635" s="322"/>
      <c r="AZ635" s="322"/>
      <c r="BI635" s="322"/>
      <c r="BS635" s="322"/>
      <c r="CC635" s="322"/>
      <c r="CM635" s="322"/>
      <c r="CW635" s="322"/>
      <c r="DG635" s="322"/>
      <c r="DQ635" s="322"/>
      <c r="EA635" s="322"/>
      <c r="EK635" s="322"/>
      <c r="EU635" s="322"/>
      <c r="FE635" s="322"/>
      <c r="FO635" s="322"/>
      <c r="FY635" s="322"/>
      <c r="GI635" s="322"/>
      <c r="GS635" s="322"/>
      <c r="HC635" s="322"/>
      <c r="HM635" s="322"/>
      <c r="HW635" s="322"/>
    </row>
    <row r="636" s="3" customFormat="true" x14ac:dyDescent="0.25">
      <c r="A636" s="322"/>
      <c r="K636" s="322"/>
      <c r="U636" s="322"/>
      <c r="AE636" s="322"/>
      <c r="AO636" s="322"/>
      <c r="AY636" s="322"/>
      <c r="AZ636" s="322"/>
      <c r="BI636" s="322"/>
      <c r="BS636" s="322"/>
      <c r="CC636" s="322"/>
      <c r="CM636" s="322"/>
      <c r="CW636" s="322"/>
      <c r="DG636" s="322"/>
      <c r="DQ636" s="322"/>
      <c r="EA636" s="322"/>
      <c r="EK636" s="322"/>
      <c r="EU636" s="322"/>
      <c r="FE636" s="322"/>
      <c r="FO636" s="322"/>
      <c r="FY636" s="322"/>
      <c r="GI636" s="322"/>
      <c r="GS636" s="322"/>
      <c r="HC636" s="322"/>
      <c r="HM636" s="322"/>
      <c r="HW636" s="322"/>
    </row>
    <row r="637" s="3" customFormat="true" x14ac:dyDescent="0.25">
      <c r="A637" s="322"/>
      <c r="K637" s="322"/>
      <c r="U637" s="322"/>
      <c r="AE637" s="322"/>
      <c r="AO637" s="322"/>
      <c r="AY637" s="322"/>
      <c r="AZ637" s="322"/>
      <c r="BI637" s="322"/>
      <c r="BS637" s="322"/>
      <c r="CC637" s="322"/>
      <c r="CM637" s="322"/>
      <c r="CW637" s="322"/>
      <c r="DG637" s="322"/>
      <c r="DQ637" s="322"/>
      <c r="EA637" s="322"/>
      <c r="EK637" s="322"/>
      <c r="EU637" s="322"/>
      <c r="FE637" s="322"/>
      <c r="FO637" s="322"/>
      <c r="FY637" s="322"/>
      <c r="GI637" s="322"/>
      <c r="GS637" s="322"/>
      <c r="HC637" s="322"/>
      <c r="HM637" s="322"/>
      <c r="HW637" s="322"/>
    </row>
    <row r="638" s="3" customFormat="true" x14ac:dyDescent="0.25">
      <c r="A638" s="322"/>
      <c r="K638" s="322"/>
      <c r="U638" s="322"/>
      <c r="AE638" s="322"/>
      <c r="AO638" s="322"/>
      <c r="AY638" s="322"/>
      <c r="AZ638" s="322"/>
      <c r="BI638" s="322"/>
      <c r="BS638" s="322"/>
      <c r="CC638" s="322"/>
      <c r="CM638" s="322"/>
      <c r="CW638" s="322"/>
      <c r="DG638" s="322"/>
      <c r="DQ638" s="322"/>
      <c r="EA638" s="322"/>
      <c r="EK638" s="322"/>
      <c r="EU638" s="322"/>
      <c r="FE638" s="322"/>
      <c r="FO638" s="322"/>
      <c r="FY638" s="322"/>
      <c r="GI638" s="322"/>
      <c r="GS638" s="322"/>
      <c r="HC638" s="322"/>
      <c r="HM638" s="322"/>
      <c r="HW638" s="322"/>
    </row>
  </sheetData>
  <mergeCells count="18">
    <mergeCell ref="B27:H27"/>
    <mergeCell ref="L27:R27"/>
    <mergeCell ref="V27:AB27"/>
    <mergeCell ref="AF27:AL27"/>
    <mergeCell ref="C1:H2"/>
    <mergeCell ref="M1:R2"/>
    <mergeCell ref="W1:AB2"/>
    <mergeCell ref="AG1:AL2"/>
    <mergeCell ref="C3:H3"/>
    <mergeCell ref="M3:R3"/>
    <mergeCell ref="W3:AB3"/>
    <mergeCell ref="AG3:AL3"/>
    <mergeCell ref="BA1:BF2"/>
    <mergeCell ref="BA3:BF3"/>
    <mergeCell ref="AQ1:AV2"/>
    <mergeCell ref="AQ3:AV3"/>
    <mergeCell ref="AP27:AV27"/>
    <mergeCell ref="AZ27:BF2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5" t="s">
        <v>22</v>
      </c>
      <c r="B1" s="346" t="str">
        <f>'Water Data'!B1</f>
        <v>UIS11</v>
      </c>
      <c r="C1" s="575" t="str">
        <f>'Water Data'!C1:H2</f>
        <v>Madagascar</v>
      </c>
      <c r="D1" s="576"/>
      <c r="E1" s="576"/>
      <c r="F1" s="576"/>
      <c r="G1" s="576"/>
      <c r="H1" s="577"/>
      <c r="I1" s="25"/>
      <c r="J1" s="16"/>
      <c r="K1" s="345" t="s">
        <v>22</v>
      </c>
      <c r="L1" s="346" t="str">
        <f>'Water Data'!L1</f>
        <v>UIS13</v>
      </c>
      <c r="M1" s="575" t="str">
        <f>'Water Data'!M1:R2</f>
        <v>Madagascar</v>
      </c>
      <c r="N1" s="576"/>
      <c r="O1" s="576"/>
      <c r="P1" s="576"/>
      <c r="Q1" s="576"/>
      <c r="R1" s="577"/>
      <c r="S1" s="25"/>
      <c r="T1" s="16"/>
      <c r="U1" s="345" t="s">
        <v>22</v>
      </c>
      <c r="V1" s="346" t="str">
        <f>'Water Data'!V1</f>
        <v>UIS14</v>
      </c>
      <c r="W1" s="575" t="str">
        <f>'Water Data'!W1:AB2</f>
        <v>Madagascar</v>
      </c>
      <c r="X1" s="576"/>
      <c r="Y1" s="576"/>
      <c r="Z1" s="576"/>
      <c r="AA1" s="576"/>
      <c r="AB1" s="577"/>
      <c r="AC1" s="25"/>
      <c r="AD1" s="16"/>
      <c r="AE1" s="345" t="s">
        <v>22</v>
      </c>
      <c r="AF1" s="346" t="str">
        <f>'Water Data'!AF1</f>
        <v>UIS15</v>
      </c>
      <c r="AG1" s="575" t="str">
        <f>'Water Data'!AG1:AL2</f>
        <v>Madagascar</v>
      </c>
      <c r="AH1" s="576"/>
      <c r="AI1" s="576"/>
      <c r="AJ1" s="576"/>
      <c r="AK1" s="576"/>
      <c r="AL1" s="577"/>
      <c r="AM1" s="25"/>
      <c r="AN1" s="16"/>
      <c r="AO1" s="345" t="s">
        <v>22</v>
      </c>
      <c r="AP1" s="429" t="str">
        <f>'Water Data'!AP1</f>
        <v>UIS16</v>
      </c>
      <c r="AQ1" s="575" t="str">
        <f>'Water Data'!AQ1:AV2</f>
        <v>Madagascar</v>
      </c>
      <c r="AR1" s="576"/>
      <c r="AS1" s="576"/>
      <c r="AT1" s="576"/>
      <c r="AU1" s="576"/>
      <c r="AV1" s="577"/>
      <c r="AW1" s="25"/>
      <c r="AX1" s="16"/>
    </row>
    <row r="2" x14ac:dyDescent="0.25">
      <c r="A2" s="347" t="str">
        <f>'Water Data'!A2</f>
        <v>UNESCO UIS (http://data.uis.unesco.org/)</v>
      </c>
      <c r="B2" s="348"/>
      <c r="C2" s="578"/>
      <c r="D2" s="578"/>
      <c r="E2" s="578"/>
      <c r="F2" s="578"/>
      <c r="G2" s="578"/>
      <c r="H2" s="579"/>
      <c r="I2" s="11"/>
      <c r="J2" s="17"/>
      <c r="K2" s="347" t="str">
        <f>'Water Data'!K2</f>
        <v>UNESCO UIS (http://data.uis.unesco.org/)</v>
      </c>
      <c r="L2" s="349"/>
      <c r="M2" s="578"/>
      <c r="N2" s="578"/>
      <c r="O2" s="578"/>
      <c r="P2" s="578"/>
      <c r="Q2" s="578"/>
      <c r="R2" s="579"/>
      <c r="S2" s="11"/>
      <c r="T2" s="17"/>
      <c r="U2" s="347" t="str">
        <f>'Water Data'!U2</f>
        <v>UNESCO UIS (http://data.uis.unesco.org/)</v>
      </c>
      <c r="V2" s="349"/>
      <c r="W2" s="578"/>
      <c r="X2" s="578"/>
      <c r="Y2" s="578"/>
      <c r="Z2" s="578"/>
      <c r="AA2" s="578"/>
      <c r="AB2" s="579"/>
      <c r="AC2" s="11"/>
      <c r="AD2" s="17"/>
      <c r="AE2" s="347" t="str">
        <f>'Water Data'!AE2</f>
        <v>UNESCO UIS (http://data.uis.unesco.org/)</v>
      </c>
      <c r="AF2" s="349"/>
      <c r="AG2" s="578"/>
      <c r="AH2" s="578"/>
      <c r="AI2" s="578"/>
      <c r="AJ2" s="578"/>
      <c r="AK2" s="578"/>
      <c r="AL2" s="579"/>
      <c r="AM2" s="11"/>
      <c r="AN2" s="17"/>
      <c r="AO2" s="347" t="str">
        <f>'Water Data'!AO2</f>
        <v>UNESCO UIS (http://data.uis.unesco.org/)</v>
      </c>
      <c r="AP2" s="349"/>
      <c r="AQ2" s="578"/>
      <c r="AR2" s="578"/>
      <c r="AS2" s="578"/>
      <c r="AT2" s="578"/>
      <c r="AU2" s="578"/>
      <c r="AV2" s="579"/>
      <c r="AW2" s="11"/>
      <c r="AX2" s="17"/>
    </row>
    <row r="3" x14ac:dyDescent="0.25">
      <c r="A3" s="350" t="str">
        <f>'Water Data'!A3</f>
        <v>Other</v>
      </c>
      <c r="B3" s="351"/>
      <c r="C3" s="580">
        <f>'Water Data'!C3:H3</f>
        <v>2011</v>
      </c>
      <c r="D3" s="581"/>
      <c r="E3" s="581"/>
      <c r="F3" s="581"/>
      <c r="G3" s="581"/>
      <c r="H3" s="582"/>
      <c r="I3" s="11"/>
      <c r="J3" s="17"/>
      <c r="K3" s="350" t="str">
        <f>'Water Data'!K3</f>
        <v>Other</v>
      </c>
      <c r="L3" s="351"/>
      <c r="M3" s="580">
        <f>'Water Data'!M3:R3</f>
        <v>2013</v>
      </c>
      <c r="N3" s="581"/>
      <c r="O3" s="581"/>
      <c r="P3" s="581"/>
      <c r="Q3" s="581"/>
      <c r="R3" s="582"/>
      <c r="S3" s="11"/>
      <c r="T3" s="17"/>
      <c r="U3" s="350" t="str">
        <f>'Water Data'!U3</f>
        <v>Other</v>
      </c>
      <c r="V3" s="351"/>
      <c r="W3" s="580">
        <f>'Water Data'!W3:AB3</f>
        <v>2014</v>
      </c>
      <c r="X3" s="581"/>
      <c r="Y3" s="581"/>
      <c r="Z3" s="581"/>
      <c r="AA3" s="581"/>
      <c r="AB3" s="582"/>
      <c r="AC3" s="11"/>
      <c r="AD3" s="17"/>
      <c r="AE3" s="350" t="str">
        <f>'Water Data'!AE3</f>
        <v>Other</v>
      </c>
      <c r="AF3" s="351"/>
      <c r="AG3" s="580">
        <f>'Water Data'!AG3:AL3</f>
        <v>2015</v>
      </c>
      <c r="AH3" s="581"/>
      <c r="AI3" s="581"/>
      <c r="AJ3" s="581"/>
      <c r="AK3" s="581"/>
      <c r="AL3" s="582"/>
      <c r="AM3" s="11"/>
      <c r="AN3" s="17"/>
      <c r="AO3" s="350" t="str">
        <f>'Water Data'!AO3</f>
        <v>Other</v>
      </c>
      <c r="AP3" s="351"/>
      <c r="AQ3" s="580">
        <f>'Water Data'!AQ3:AV3</f>
        <v>2016</v>
      </c>
      <c r="AR3" s="581"/>
      <c r="AS3" s="581"/>
      <c r="AT3" s="581"/>
      <c r="AU3" s="581"/>
      <c r="AV3" s="582"/>
      <c r="AW3" s="11"/>
      <c r="AX3" s="17"/>
    </row>
    <row r="4" s="4" customFormat="true" ht="18" customHeight="true" x14ac:dyDescent="0.25">
      <c r="A4" s="352" t="s">
        <v>204</v>
      </c>
      <c r="B4" s="353" t="s">
        <v>57</v>
      </c>
      <c r="C4" s="354" t="s">
        <v>7</v>
      </c>
      <c r="D4" s="355" t="s">
        <v>1</v>
      </c>
      <c r="E4" s="355" t="s">
        <v>2</v>
      </c>
      <c r="F4" s="355" t="s">
        <v>16</v>
      </c>
      <c r="G4" s="355" t="s">
        <v>17</v>
      </c>
      <c r="H4" s="356" t="s">
        <v>18</v>
      </c>
      <c r="I4" s="26"/>
      <c r="J4" s="18"/>
      <c r="K4" s="352" t="s">
        <v>204</v>
      </c>
      <c r="L4" s="353" t="s">
        <v>57</v>
      </c>
      <c r="M4" s="354" t="s">
        <v>7</v>
      </c>
      <c r="N4" s="355" t="s">
        <v>1</v>
      </c>
      <c r="O4" s="355" t="s">
        <v>2</v>
      </c>
      <c r="P4" s="355" t="s">
        <v>16</v>
      </c>
      <c r="Q4" s="355" t="s">
        <v>17</v>
      </c>
      <c r="R4" s="356" t="s">
        <v>18</v>
      </c>
      <c r="S4" s="26"/>
      <c r="T4" s="18"/>
      <c r="U4" s="352" t="s">
        <v>204</v>
      </c>
      <c r="V4" s="353" t="s">
        <v>57</v>
      </c>
      <c r="W4" s="354" t="s">
        <v>7</v>
      </c>
      <c r="X4" s="355" t="s">
        <v>1</v>
      </c>
      <c r="Y4" s="355" t="s">
        <v>2</v>
      </c>
      <c r="Z4" s="355" t="s">
        <v>16</v>
      </c>
      <c r="AA4" s="355" t="s">
        <v>17</v>
      </c>
      <c r="AB4" s="356" t="s">
        <v>18</v>
      </c>
      <c r="AC4" s="26"/>
      <c r="AD4" s="18"/>
      <c r="AE4" s="352" t="s">
        <v>204</v>
      </c>
      <c r="AF4" s="353" t="s">
        <v>57</v>
      </c>
      <c r="AG4" s="354" t="s">
        <v>7</v>
      </c>
      <c r="AH4" s="355" t="s">
        <v>1</v>
      </c>
      <c r="AI4" s="355" t="s">
        <v>2</v>
      </c>
      <c r="AJ4" s="355" t="s">
        <v>16</v>
      </c>
      <c r="AK4" s="355" t="s">
        <v>17</v>
      </c>
      <c r="AL4" s="356" t="s">
        <v>18</v>
      </c>
      <c r="AM4" s="26"/>
      <c r="AN4" s="18"/>
      <c r="AO4" s="352" t="s">
        <v>204</v>
      </c>
      <c r="AP4" s="353" t="s">
        <v>57</v>
      </c>
      <c r="AQ4" s="354" t="s">
        <v>7</v>
      </c>
      <c r="AR4" s="355" t="s">
        <v>1</v>
      </c>
      <c r="AS4" s="355" t="s">
        <v>2</v>
      </c>
      <c r="AT4" s="355" t="s">
        <v>16</v>
      </c>
      <c r="AU4" s="355" t="s">
        <v>17</v>
      </c>
      <c r="AV4" s="356" t="s">
        <v>18</v>
      </c>
      <c r="AW4" s="26"/>
      <c r="AX4" s="18"/>
      <c r="AY4" s="324"/>
      <c r="AZ4" s="324"/>
      <c r="BA4" s="432"/>
      <c r="BB4" s="432"/>
      <c r="BC4" s="432"/>
      <c r="BD4" s="432"/>
      <c r="BE4" s="432"/>
      <c r="BF4" s="432"/>
      <c r="BI4" s="324"/>
      <c r="BS4" s="324"/>
      <c r="CC4" s="324"/>
      <c r="CM4" s="324"/>
      <c r="CW4" s="324"/>
      <c r="DG4" s="324"/>
      <c r="DQ4" s="324"/>
      <c r="EA4" s="324"/>
      <c r="EK4" s="324"/>
      <c r="EU4" s="324"/>
      <c r="FE4" s="324"/>
      <c r="FO4" s="324"/>
      <c r="FY4" s="324"/>
      <c r="GI4" s="324"/>
      <c r="GS4" s="324"/>
      <c r="HC4" s="324"/>
      <c r="HM4" s="324"/>
      <c r="HW4" s="324"/>
    </row>
    <row r="5" s="4" customFormat="true" x14ac:dyDescent="0.25">
      <c r="A5" s="316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41.7</v>
      </c>
      <c r="H5" s="31" t="str">
        <f t="shared" si="0"/>
        <v/>
      </c>
      <c r="I5" s="26"/>
      <c r="J5" s="18"/>
      <c r="K5" s="316"/>
      <c r="L5" s="15" t="s">
        <v>3</v>
      </c>
      <c r="M5" s="9">
        <f t="shared" ref="M5:R5" si="1">IF(COUNTA(M15)=0,"",M15)</f>
        <v>22.716546731976901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>
        <f t="shared" si="1"/>
        <v>32.6</v>
      </c>
      <c r="R5" s="31">
        <f t="shared" si="1"/>
        <v>14.6</v>
      </c>
      <c r="S5" s="26"/>
      <c r="T5" s="18"/>
      <c r="U5" s="316"/>
      <c r="V5" s="15" t="s">
        <v>3</v>
      </c>
      <c r="W5" s="9">
        <f t="shared" ref="W5:AB5" si="2">IF(COUNTA(W15)=0,"",W15)</f>
        <v>30.211099307133221</v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>
        <f t="shared" si="2"/>
        <v>38.200000000000003</v>
      </c>
      <c r="AB5" s="31">
        <f t="shared" si="2"/>
        <v>23.7</v>
      </c>
      <c r="AC5" s="26"/>
      <c r="AD5" s="18"/>
      <c r="AE5" s="316"/>
      <c r="AF5" s="15" t="s">
        <v>3</v>
      </c>
      <c r="AG5" s="9">
        <f t="shared" ref="AG5:AL5" si="3">IF(COUNTA(AG15)=0,"",AG15)</f>
        <v>31.223167016318047</v>
      </c>
      <c r="AH5" s="9" t="str">
        <f t="shared" si="3"/>
        <v/>
      </c>
      <c r="AI5" s="9" t="str">
        <f t="shared" si="3"/>
        <v/>
      </c>
      <c r="AJ5" s="9" t="str">
        <f t="shared" si="3"/>
        <v/>
      </c>
      <c r="AK5" s="9">
        <f t="shared" si="3"/>
        <v>38.9</v>
      </c>
      <c r="AL5" s="31">
        <f t="shared" si="3"/>
        <v>25</v>
      </c>
      <c r="AM5" s="26"/>
      <c r="AN5" s="18"/>
      <c r="AO5" s="316"/>
      <c r="AP5" s="15" t="s">
        <v>3</v>
      </c>
      <c r="AQ5" s="9" t="str">
        <f t="shared" ref="AQ5:AV5" si="4">IF(COUNTA(AQ15)=0,"",AQ15)</f>
        <v/>
      </c>
      <c r="AR5" s="9" t="str">
        <f t="shared" si="4"/>
        <v/>
      </c>
      <c r="AS5" s="9" t="str">
        <f t="shared" si="4"/>
        <v/>
      </c>
      <c r="AT5" s="9" t="str">
        <f t="shared" si="4"/>
        <v/>
      </c>
      <c r="AU5" s="9" t="str">
        <f t="shared" si="4"/>
        <v/>
      </c>
      <c r="AV5" s="31" t="str">
        <f t="shared" si="4"/>
        <v/>
      </c>
      <c r="AW5" s="26"/>
      <c r="AX5" s="18"/>
      <c r="AY5" s="324"/>
      <c r="AZ5" s="324"/>
      <c r="BA5" s="432"/>
      <c r="BB5" s="432"/>
      <c r="BC5" s="432"/>
      <c r="BD5" s="432"/>
      <c r="BE5" s="432"/>
      <c r="BF5" s="432"/>
      <c r="BI5" s="324"/>
      <c r="BS5" s="324"/>
      <c r="CC5" s="324"/>
      <c r="CM5" s="324"/>
      <c r="CW5" s="324"/>
      <c r="DG5" s="324"/>
      <c r="DQ5" s="324"/>
      <c r="EA5" s="324"/>
      <c r="EK5" s="324"/>
      <c r="EU5" s="324"/>
      <c r="FE5" s="324"/>
      <c r="FO5" s="324"/>
      <c r="FY5" s="324"/>
      <c r="GI5" s="324"/>
      <c r="GS5" s="324"/>
      <c r="HC5" s="324"/>
      <c r="HM5" s="324"/>
      <c r="HW5" s="324"/>
    </row>
    <row r="6" s="4" customFormat="true" x14ac:dyDescent="0.25">
      <c r="A6" s="316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/>
      <c r="H6" s="31" t="str">
        <f>IF((COUNTA(H16:H27)=0)+(COUNTA(H15)=0),"",100-H15-SUMPRODUCT(B16:B27,H16:H27))</f>
        <v/>
      </c>
      <c r="I6" s="26"/>
      <c r="J6" s="18"/>
      <c r="K6" s="316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/>
      <c r="R6" s="31"/>
      <c r="S6" s="26"/>
      <c r="T6" s="18"/>
      <c r="U6" s="316"/>
      <c r="V6" s="15" t="s">
        <v>0</v>
      </c>
      <c r="W6" s="9" t="str">
        <f>IF((COUNTA(W16:W27)=0)+(COUNTA(W15)=0),"",100-W15-SUMPRODUCT(V16:V27,W16:W27))</f>
        <v/>
      </c>
      <c r="X6" s="9" t="str">
        <f>IF((COUNTA(X16:X27)=0)+(COUNTA(X15)=0),"",100-X15-SUMPRODUCT(V16:V27,X16:X27))</f>
        <v/>
      </c>
      <c r="Y6" s="9" t="str">
        <f>IF((COUNTA(Y16:Y27)=0)+(COUNTA(Y15)=0),"",100-Y15-SUMPRODUCT(V16:V27,Y16:Y27))</f>
        <v/>
      </c>
      <c r="Z6" s="9" t="str">
        <f>IF((COUNTA(Z16:Z27)=0)+(COUNTA(Z15)=0),"",100-Z15-SUMPRODUCT(V16:V27,Z16:Z27))</f>
        <v/>
      </c>
      <c r="AA6" s="9" t="str">
        <f>IF((COUNTA(AA16:AA27)=0)+(COUNTA(AA15)=0),"",100-AA15-SUMPRODUCT(V16:V27,AA16:AA27))</f>
        <v/>
      </c>
      <c r="AB6" s="31" t="str">
        <f>IF((COUNTA(AB16:AB27)=0)+(COUNTA(AB15)=0),"",100-AB15-SUMPRODUCT(V16:V27,AB16:AB27))</f>
        <v/>
      </c>
      <c r="AC6" s="26"/>
      <c r="AD6" s="18"/>
      <c r="AE6" s="316"/>
      <c r="AF6" s="15" t="s">
        <v>0</v>
      </c>
      <c r="AG6" s="9" t="str">
        <f>IF((COUNTA(AG16:AG27)=0)+(COUNTA(AG15)=0),"",100-AG15-SUMPRODUCT(AF16:AF27,AG16:AG27))</f>
        <v/>
      </c>
      <c r="AH6" s="9" t="str">
        <f>IF((COUNTA(AH16:AH27)=0)+(COUNTA(AH15)=0),"",100-AH15-SUMPRODUCT(AF16:AF27,AH16:AH27))</f>
        <v/>
      </c>
      <c r="AI6" s="9" t="str">
        <f>IF((COUNTA(AI16:AI27)=0)+(COUNTA(AI15)=0),"",100-AI15-SUMPRODUCT(AF16:AF27,AI16:AI27))</f>
        <v/>
      </c>
      <c r="AJ6" s="9" t="str">
        <f>IF((COUNTA(AJ16:AJ27)=0)+(COUNTA(AJ15)=0),"",100-AJ15-SUMPRODUCT(AF16:AF27,AJ16:AJ27))</f>
        <v/>
      </c>
      <c r="AK6" s="9" t="str">
        <f>IF((COUNTA(AK16:AK27)=0)+(COUNTA(AK15)=0),"",100-AK15-SUMPRODUCT(AF16:AF27,AK16:AK27))</f>
        <v/>
      </c>
      <c r="AL6" s="31" t="str">
        <f>IF((COUNTA(AL16:AL27)=0)+(COUNTA(AL15)=0),"",100-AL15-SUMPRODUCT(AF16:AF27,AL16:AL27))</f>
        <v/>
      </c>
      <c r="AM6" s="26"/>
      <c r="AN6" s="18"/>
      <c r="AO6" s="316"/>
      <c r="AP6" s="15" t="s">
        <v>0</v>
      </c>
      <c r="AQ6" s="9" t="str">
        <f>IF((COUNTA(AQ16:AQ27)=0)+(COUNTA(AQ15)=0),"",100-AQ15-SUMPRODUCT(AP16:AP27,AQ16:AQ27))</f>
        <v/>
      </c>
      <c r="AR6" s="9" t="str">
        <f>IF((COUNTA(AR16:AR27)=0)+(COUNTA(AR15)=0),"",100-AR15-SUMPRODUCT(AP16:AP27,AR16:AR27))</f>
        <v/>
      </c>
      <c r="AS6" s="9" t="str">
        <f>IF((COUNTA(AS16:AS27)=0)+(COUNTA(AS15)=0),"",100-AS15-SUMPRODUCT(AP16:AP27,AS16:AS27))</f>
        <v/>
      </c>
      <c r="AT6" s="9" t="str">
        <f>IF((COUNTA(AT16:AT27)=0)+(COUNTA(AT15)=0),"",100-AT15-SUMPRODUCT(AP16:AP27,AT16:AT27))</f>
        <v/>
      </c>
      <c r="AU6" s="9" t="str">
        <f>IF((COUNTA(AU16:AU27)=0)+(COUNTA(AU15)=0),"",100-AU15-SUMPRODUCT(AP16:AP27,AU16:AU27))</f>
        <v/>
      </c>
      <c r="AV6" s="31" t="str">
        <f>IF((COUNTA(AV16:AV27)=0)+(COUNTA(AV15)=0),"",100-AV15-SUMPRODUCT(AP16:AP27,AV16:AV27))</f>
        <v/>
      </c>
      <c r="AW6" s="26"/>
      <c r="AX6" s="18"/>
      <c r="AY6" s="324"/>
      <c r="AZ6" s="324"/>
      <c r="BA6" s="432"/>
      <c r="BB6" s="432"/>
      <c r="BC6" s="432"/>
      <c r="BD6" s="432"/>
      <c r="BE6" s="432"/>
      <c r="BF6" s="432"/>
      <c r="BI6" s="324"/>
      <c r="BS6" s="324"/>
      <c r="CC6" s="324"/>
      <c r="CM6" s="324"/>
      <c r="CW6" s="324"/>
      <c r="DG6" s="324"/>
      <c r="DQ6" s="324"/>
      <c r="EA6" s="324"/>
      <c r="EK6" s="324"/>
      <c r="EU6" s="324"/>
      <c r="FE6" s="324"/>
      <c r="FO6" s="324"/>
      <c r="FY6" s="324"/>
      <c r="GI6" s="324"/>
      <c r="GS6" s="324"/>
      <c r="HC6" s="324"/>
      <c r="HM6" s="324"/>
      <c r="HW6" s="324"/>
    </row>
    <row r="7" s="4" customFormat="true" x14ac:dyDescent="0.25">
      <c r="A7" s="316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/>
      <c r="H7" s="31" t="str">
        <f>IF(COUNTA(H16:H27)=0,"",SUMPRODUCT(H16:H27,B16:B27))</f>
        <v/>
      </c>
      <c r="I7" s="26"/>
      <c r="J7" s="18"/>
      <c r="K7" s="316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/>
      <c r="R7" s="31"/>
      <c r="S7" s="26"/>
      <c r="T7" s="18"/>
      <c r="U7" s="316"/>
      <c r="V7" s="15" t="s">
        <v>19</v>
      </c>
      <c r="W7" s="9" t="str">
        <f>IF(COUNTA(W16:W27)=0,"",SUMPRODUCT(W16:W27,V16:V27))</f>
        <v/>
      </c>
      <c r="X7" s="9" t="str">
        <f>IF(COUNTA(X16:X27)=0,"",SUMPRODUCT(X16:X27,V16:V27))</f>
        <v/>
      </c>
      <c r="Y7" s="9" t="str">
        <f>IF(COUNTA(Y16:Y27)=0,"",SUMPRODUCT(Y16:Y27,V16:V27))</f>
        <v/>
      </c>
      <c r="Z7" s="9" t="str">
        <f>IF(COUNTA(Z16:Z27)=0,"",SUMPRODUCT(Z16:Z27,V16:V27))</f>
        <v/>
      </c>
      <c r="AA7" s="9" t="str">
        <f>IF(COUNTA(AA16:AA27)=0,"",SUMPRODUCT(AA16:AA27,V16:V27))</f>
        <v/>
      </c>
      <c r="AB7" s="31" t="str">
        <f>IF(COUNTA(AB16:AB27)=0,"",SUMPRODUCT(AB16:AB27,V16:V27))</f>
        <v/>
      </c>
      <c r="AC7" s="26"/>
      <c r="AD7" s="18"/>
      <c r="AE7" s="316"/>
      <c r="AF7" s="15" t="s">
        <v>19</v>
      </c>
      <c r="AG7" s="9" t="str">
        <f>IF(COUNTA(AG16:AG27)=0,"",SUMPRODUCT(AG16:AG27,AF16:AF27))</f>
        <v/>
      </c>
      <c r="AH7" s="9" t="str">
        <f>IF(COUNTA(AH16:AH27)=0,"",SUMPRODUCT(AH16:AH27,AF16:AF27))</f>
        <v/>
      </c>
      <c r="AI7" s="9" t="str">
        <f>IF(COUNTA(AI16:AI27)=0,"",SUMPRODUCT(AI16:AI27,AF16:AF27))</f>
        <v/>
      </c>
      <c r="AJ7" s="9" t="str">
        <f>IF(COUNTA(AJ16:AJ27)=0,"",SUMPRODUCT(AJ16:AJ27,AF16:AF27))</f>
        <v/>
      </c>
      <c r="AK7" s="9" t="str">
        <f>IF(COUNTA(AK16:AK27)=0,"",SUMPRODUCT(AK16:AK27,AF16:AF27))</f>
        <v/>
      </c>
      <c r="AL7" s="31" t="str">
        <f>IF(COUNTA(AL16:AL27)=0,"",SUMPRODUCT(AL16:AL27,AF16:AF27))</f>
        <v/>
      </c>
      <c r="AM7" s="26"/>
      <c r="AN7" s="18"/>
      <c r="AO7" s="316"/>
      <c r="AP7" s="15" t="s">
        <v>19</v>
      </c>
      <c r="AQ7" s="9" t="str">
        <f>IF(COUNTA(AQ16:AQ27)=0,"",SUMPRODUCT(AQ16:AQ27,AP16:AP27))</f>
        <v/>
      </c>
      <c r="AR7" s="9" t="str">
        <f>IF(COUNTA(AR16:AR27)=0,"",SUMPRODUCT(AR16:AR27,AP16:AP27))</f>
        <v/>
      </c>
      <c r="AS7" s="9" t="str">
        <f>IF(COUNTA(AS16:AS27)=0,"",SUMPRODUCT(AS16:AS27,AP16:AP27))</f>
        <v/>
      </c>
      <c r="AT7" s="9" t="str">
        <f>IF(COUNTA(AT16:AT27)=0,"",SUMPRODUCT(AT16:AT27,AP16:AP27))</f>
        <v/>
      </c>
      <c r="AU7" s="9" t="str">
        <f>IF(COUNTA(AU16:AU27)=0,"",SUMPRODUCT(AU16:AU27,AP16:AP27))</f>
        <v/>
      </c>
      <c r="AV7" s="31" t="str">
        <f>IF(COUNTA(AV16:AV27)=0,"",SUMPRODUCT(AV16:AV27,AP16:AP27))</f>
        <v/>
      </c>
      <c r="AW7" s="26"/>
      <c r="AX7" s="18"/>
      <c r="AY7" s="324"/>
      <c r="AZ7" s="324"/>
      <c r="BA7" s="432"/>
      <c r="BB7" s="432"/>
      <c r="BC7" s="432"/>
      <c r="BD7" s="432"/>
      <c r="BE7" s="432"/>
      <c r="BF7" s="432"/>
      <c r="BI7" s="324"/>
      <c r="BS7" s="324"/>
      <c r="CC7" s="324"/>
      <c r="CM7" s="324"/>
      <c r="CW7" s="324"/>
      <c r="DG7" s="324"/>
      <c r="DQ7" s="324"/>
      <c r="EA7" s="324"/>
      <c r="EK7" s="324"/>
      <c r="EU7" s="324"/>
      <c r="FE7" s="324"/>
      <c r="FO7" s="324"/>
      <c r="FY7" s="324"/>
      <c r="GI7" s="324"/>
      <c r="GS7" s="324"/>
      <c r="HC7" s="324"/>
      <c r="HM7" s="324"/>
      <c r="HW7" s="324"/>
    </row>
    <row r="8" s="4" customFormat="true" x14ac:dyDescent="0.25">
      <c r="A8" s="316"/>
      <c r="B8" s="83" t="s">
        <v>54</v>
      </c>
      <c r="C8" s="20"/>
      <c r="D8" s="20"/>
      <c r="E8" s="20"/>
      <c r="F8" s="20"/>
      <c r="G8" s="20"/>
      <c r="H8" s="151"/>
      <c r="I8" s="26"/>
      <c r="J8" s="18"/>
      <c r="K8" s="316"/>
      <c r="L8" s="83" t="s">
        <v>54</v>
      </c>
      <c r="M8" s="20"/>
      <c r="N8" s="20"/>
      <c r="O8" s="20"/>
      <c r="P8" s="20"/>
      <c r="Q8" s="20"/>
      <c r="R8" s="151"/>
      <c r="S8" s="26"/>
      <c r="T8" s="18"/>
      <c r="U8" s="316"/>
      <c r="V8" s="83" t="s">
        <v>54</v>
      </c>
      <c r="W8" s="20"/>
      <c r="X8" s="20"/>
      <c r="Y8" s="20"/>
      <c r="Z8" s="20"/>
      <c r="AA8" s="20"/>
      <c r="AB8" s="151"/>
      <c r="AC8" s="26"/>
      <c r="AD8" s="18"/>
      <c r="AE8" s="316"/>
      <c r="AF8" s="83" t="s">
        <v>54</v>
      </c>
      <c r="AG8" s="20"/>
      <c r="AH8" s="20"/>
      <c r="AI8" s="20"/>
      <c r="AJ8" s="20"/>
      <c r="AK8" s="20"/>
      <c r="AL8" s="151"/>
      <c r="AM8" s="26"/>
      <c r="AN8" s="18"/>
      <c r="AO8" s="316"/>
      <c r="AP8" s="83" t="s">
        <v>54</v>
      </c>
      <c r="AQ8" s="20"/>
      <c r="AR8" s="20"/>
      <c r="AS8" s="20"/>
      <c r="AT8" s="20"/>
      <c r="AU8" s="20"/>
      <c r="AV8" s="151"/>
      <c r="AW8" s="26"/>
      <c r="AX8" s="18"/>
      <c r="AY8" s="324"/>
      <c r="AZ8" s="324"/>
      <c r="BA8" s="432"/>
      <c r="BB8" s="432"/>
      <c r="BC8" s="432"/>
      <c r="BD8" s="432"/>
      <c r="BE8" s="432"/>
      <c r="BF8" s="432"/>
      <c r="BI8" s="324"/>
      <c r="BS8" s="324"/>
      <c r="CC8" s="324"/>
      <c r="CM8" s="324"/>
      <c r="CW8" s="324"/>
      <c r="DG8" s="324"/>
      <c r="DQ8" s="324"/>
      <c r="EA8" s="324"/>
      <c r="EK8" s="324"/>
      <c r="EU8" s="324"/>
      <c r="FE8" s="324"/>
      <c r="FO8" s="324"/>
      <c r="FY8" s="324"/>
      <c r="GI8" s="324"/>
      <c r="GS8" s="324"/>
      <c r="HC8" s="324"/>
      <c r="HM8" s="324"/>
      <c r="HW8" s="324"/>
    </row>
    <row r="9" s="4" customFormat="true" x14ac:dyDescent="0.25">
      <c r="A9" s="316" t="s">
        <v>59</v>
      </c>
      <c r="B9" s="83" t="s">
        <v>59</v>
      </c>
      <c r="C9" s="20"/>
      <c r="D9" s="20"/>
      <c r="E9" s="20"/>
      <c r="F9" s="20"/>
      <c r="G9" s="20">
        <v>31.4</v>
      </c>
      <c r="H9" s="151"/>
      <c r="I9" s="26"/>
      <c r="J9" s="18"/>
      <c r="K9" s="316" t="s">
        <v>59</v>
      </c>
      <c r="L9" s="83" t="s">
        <v>59</v>
      </c>
      <c r="M9" s="82">
        <f>(Q9/100*Population!F18+R9/100*Population!G18)/(Population!F18+Population!G18)*100</f>
        <v>27.750295744341187</v>
      </c>
      <c r="N9" s="20"/>
      <c r="O9" s="20"/>
      <c r="P9" s="20"/>
      <c r="Q9" s="20">
        <v>33.9</v>
      </c>
      <c r="R9" s="151">
        <v>22.7</v>
      </c>
      <c r="S9" s="26"/>
      <c r="T9" s="18"/>
      <c r="U9" s="316"/>
      <c r="V9" s="83" t="s">
        <v>59</v>
      </c>
      <c r="W9" s="20"/>
      <c r="X9" s="20"/>
      <c r="Y9" s="20"/>
      <c r="Z9" s="20"/>
      <c r="AA9" s="20"/>
      <c r="AB9" s="151"/>
      <c r="AC9" s="26"/>
      <c r="AD9" s="18"/>
      <c r="AE9" s="316" t="s">
        <v>59</v>
      </c>
      <c r="AF9" s="83" t="s">
        <v>59</v>
      </c>
      <c r="AG9" s="82">
        <f>(AK9/100*Population!F20+AL9/100*Population!G20)/(Population!F20+Population!G20)*100</f>
        <v>39.711145940868676</v>
      </c>
      <c r="AH9" s="20"/>
      <c r="AI9" s="20"/>
      <c r="AJ9" s="20"/>
      <c r="AK9" s="20">
        <v>32.200000000000003</v>
      </c>
      <c r="AL9" s="151">
        <v>45.8</v>
      </c>
      <c r="AM9" s="26"/>
      <c r="AN9" s="18"/>
      <c r="AO9" s="316"/>
      <c r="AP9" s="83" t="s">
        <v>59</v>
      </c>
      <c r="AQ9" s="20"/>
      <c r="AR9" s="20"/>
      <c r="AS9" s="20"/>
      <c r="AT9" s="20"/>
      <c r="AU9" s="20"/>
      <c r="AV9" s="151"/>
      <c r="AW9" s="26"/>
      <c r="AX9" s="18"/>
      <c r="AY9" s="324"/>
      <c r="AZ9" s="324"/>
      <c r="BA9" s="432"/>
      <c r="BB9" s="432"/>
      <c r="BC9" s="432"/>
      <c r="BD9" s="432"/>
      <c r="BE9" s="432"/>
      <c r="BF9" s="432"/>
      <c r="BI9" s="324"/>
      <c r="BS9" s="324"/>
      <c r="CC9" s="324"/>
      <c r="CM9" s="324"/>
      <c r="CW9" s="324"/>
      <c r="DG9" s="324"/>
      <c r="DQ9" s="324"/>
      <c r="EA9" s="324"/>
      <c r="EK9" s="324"/>
      <c r="EU9" s="324"/>
      <c r="FE9" s="324"/>
      <c r="FO9" s="324"/>
      <c r="FY9" s="324"/>
      <c r="GI9" s="324"/>
      <c r="GS9" s="324"/>
      <c r="HC9" s="324"/>
      <c r="HM9" s="324"/>
      <c r="HW9" s="324"/>
    </row>
    <row r="10" s="4" customFormat="true" x14ac:dyDescent="0.25">
      <c r="A10" s="316"/>
      <c r="B10" s="83" t="s">
        <v>122</v>
      </c>
      <c r="C10" s="20"/>
      <c r="D10" s="20"/>
      <c r="E10" s="20"/>
      <c r="F10" s="20"/>
      <c r="G10" s="20"/>
      <c r="H10" s="151"/>
      <c r="I10" s="26"/>
      <c r="J10" s="18"/>
      <c r="K10" s="316"/>
      <c r="L10" s="83" t="s">
        <v>122</v>
      </c>
      <c r="M10" s="20"/>
      <c r="N10" s="20"/>
      <c r="O10" s="20"/>
      <c r="P10" s="20"/>
      <c r="Q10" s="20"/>
      <c r="R10" s="151"/>
      <c r="S10" s="26"/>
      <c r="T10" s="18"/>
      <c r="U10" s="316"/>
      <c r="V10" s="83" t="s">
        <v>122</v>
      </c>
      <c r="W10" s="20"/>
      <c r="X10" s="20"/>
      <c r="Y10" s="20"/>
      <c r="Z10" s="20"/>
      <c r="AA10" s="20"/>
      <c r="AB10" s="151"/>
      <c r="AC10" s="26"/>
      <c r="AD10" s="18"/>
      <c r="AE10" s="316"/>
      <c r="AF10" s="83" t="s">
        <v>122</v>
      </c>
      <c r="AG10" s="20"/>
      <c r="AH10" s="20"/>
      <c r="AI10" s="20"/>
      <c r="AJ10" s="20"/>
      <c r="AK10" s="20"/>
      <c r="AL10" s="151"/>
      <c r="AM10" s="26"/>
      <c r="AN10" s="18"/>
      <c r="AO10" s="316"/>
      <c r="AP10" s="83" t="s">
        <v>122</v>
      </c>
      <c r="AQ10" s="20"/>
      <c r="AR10" s="20"/>
      <c r="AS10" s="20"/>
      <c r="AT10" s="20"/>
      <c r="AU10" s="20"/>
      <c r="AV10" s="151"/>
      <c r="AW10" s="26"/>
      <c r="AX10" s="18"/>
      <c r="AY10" s="324"/>
      <c r="AZ10" s="324"/>
      <c r="BA10" s="432"/>
      <c r="BB10" s="432"/>
      <c r="BC10" s="432"/>
      <c r="BD10" s="432"/>
      <c r="BE10" s="432"/>
      <c r="BF10" s="432"/>
      <c r="BI10" s="324"/>
      <c r="BS10" s="324"/>
      <c r="CC10" s="324"/>
      <c r="CM10" s="324"/>
      <c r="CW10" s="324"/>
      <c r="DG10" s="324"/>
      <c r="DQ10" s="324"/>
      <c r="EA10" s="324"/>
      <c r="EK10" s="324"/>
      <c r="EU10" s="324"/>
      <c r="FE10" s="324"/>
      <c r="FO10" s="324"/>
      <c r="FY10" s="324"/>
      <c r="GI10" s="324"/>
      <c r="GS10" s="324"/>
      <c r="HC10" s="324"/>
      <c r="HM10" s="324"/>
      <c r="HW10" s="324"/>
    </row>
    <row r="11" s="4" customFormat="true" x14ac:dyDescent="0.25">
      <c r="A11" s="316"/>
      <c r="B11" s="138" t="s">
        <v>21</v>
      </c>
      <c r="C11" s="152"/>
      <c r="D11" s="20"/>
      <c r="E11" s="20"/>
      <c r="F11" s="20"/>
      <c r="G11" s="7"/>
      <c r="H11" s="28"/>
      <c r="I11" s="26"/>
      <c r="J11" s="18"/>
      <c r="K11" s="316"/>
      <c r="L11" s="138" t="s">
        <v>21</v>
      </c>
      <c r="M11" s="152"/>
      <c r="N11" s="20"/>
      <c r="O11" s="20"/>
      <c r="P11" s="20"/>
      <c r="Q11" s="20"/>
      <c r="R11" s="151"/>
      <c r="S11" s="26"/>
      <c r="T11" s="18"/>
      <c r="U11" s="316"/>
      <c r="V11" s="138" t="s">
        <v>21</v>
      </c>
      <c r="W11" s="152"/>
      <c r="X11" s="20"/>
      <c r="Y11" s="20"/>
      <c r="Z11" s="20"/>
      <c r="AA11" s="7"/>
      <c r="AB11" s="28"/>
      <c r="AC11" s="26"/>
      <c r="AD11" s="18"/>
      <c r="AE11" s="316"/>
      <c r="AF11" s="138" t="s">
        <v>21</v>
      </c>
      <c r="AG11" s="152"/>
      <c r="AH11" s="20"/>
      <c r="AI11" s="20"/>
      <c r="AJ11" s="20"/>
      <c r="AK11" s="20"/>
      <c r="AL11" s="151"/>
      <c r="AM11" s="26"/>
      <c r="AN11" s="18"/>
      <c r="AO11" s="316"/>
      <c r="AP11" s="138" t="s">
        <v>21</v>
      </c>
      <c r="AQ11" s="20"/>
      <c r="AR11" s="20"/>
      <c r="AS11" s="20"/>
      <c r="AT11" s="20"/>
      <c r="AU11" s="20"/>
      <c r="AV11" s="151"/>
      <c r="AW11" s="26"/>
      <c r="AX11" s="18"/>
      <c r="AY11" s="324"/>
      <c r="AZ11" s="324"/>
      <c r="BA11" s="432"/>
      <c r="BB11" s="432"/>
      <c r="BC11" s="432"/>
      <c r="BD11" s="432"/>
      <c r="BE11" s="432"/>
      <c r="BF11" s="432"/>
      <c r="BI11" s="324"/>
      <c r="BS11" s="324"/>
      <c r="CC11" s="324"/>
      <c r="CM11" s="324"/>
      <c r="CW11" s="324"/>
      <c r="DG11" s="324"/>
      <c r="DQ11" s="324"/>
      <c r="EA11" s="324"/>
      <c r="EK11" s="324"/>
      <c r="EU11" s="324"/>
      <c r="FE11" s="324"/>
      <c r="FO11" s="324"/>
      <c r="FY11" s="324"/>
      <c r="GI11" s="324"/>
      <c r="GS11" s="324"/>
      <c r="HC11" s="324"/>
      <c r="HM11" s="324"/>
      <c r="HW11" s="324"/>
    </row>
    <row r="12" s="4" customFormat="true" x14ac:dyDescent="0.25">
      <c r="A12" s="316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16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16"/>
      <c r="V12" s="138" t="s">
        <v>30</v>
      </c>
      <c r="W12" s="20"/>
      <c r="X12" s="7"/>
      <c r="Y12" s="7"/>
      <c r="Z12" s="7"/>
      <c r="AA12" s="7"/>
      <c r="AB12" s="28"/>
      <c r="AC12" s="26"/>
      <c r="AD12" s="18"/>
      <c r="AE12" s="316"/>
      <c r="AF12" s="138" t="s">
        <v>30</v>
      </c>
      <c r="AG12" s="20"/>
      <c r="AH12" s="7"/>
      <c r="AI12" s="7"/>
      <c r="AJ12" s="7"/>
      <c r="AK12" s="7"/>
      <c r="AL12" s="28"/>
      <c r="AM12" s="26"/>
      <c r="AN12" s="18"/>
      <c r="AO12" s="316"/>
      <c r="AP12" s="138" t="s">
        <v>30</v>
      </c>
      <c r="AQ12" s="20"/>
      <c r="AR12" s="7"/>
      <c r="AS12" s="7"/>
      <c r="AT12" s="7"/>
      <c r="AU12" s="7"/>
      <c r="AV12" s="28"/>
      <c r="AW12" s="26"/>
      <c r="AX12" s="18"/>
      <c r="AY12" s="324"/>
      <c r="AZ12" s="324"/>
      <c r="BA12" s="432"/>
      <c r="BB12" s="432"/>
      <c r="BC12" s="432"/>
      <c r="BD12" s="432"/>
      <c r="BE12" s="432"/>
      <c r="BF12" s="432"/>
      <c r="BI12" s="324"/>
      <c r="BS12" s="324"/>
      <c r="CC12" s="324"/>
      <c r="CM12" s="324"/>
      <c r="CW12" s="324"/>
      <c r="DG12" s="324"/>
      <c r="DQ12" s="324"/>
      <c r="EA12" s="324"/>
      <c r="EK12" s="324"/>
      <c r="EU12" s="324"/>
      <c r="FE12" s="324"/>
      <c r="FO12" s="324"/>
      <c r="FY12" s="324"/>
      <c r="GI12" s="324"/>
      <c r="GS12" s="324"/>
      <c r="HC12" s="324"/>
      <c r="HM12" s="324"/>
      <c r="HW12" s="324"/>
    </row>
    <row r="13" s="1" customFormat="true" ht="15.75" customHeight="true" x14ac:dyDescent="0.2">
      <c r="A13" s="316"/>
      <c r="B13" s="138" t="s">
        <v>206</v>
      </c>
      <c r="C13" s="20"/>
      <c r="D13" s="20"/>
      <c r="E13" s="20"/>
      <c r="F13" s="20"/>
      <c r="G13" s="20"/>
      <c r="H13" s="151"/>
      <c r="I13" s="26"/>
      <c r="J13" s="18"/>
      <c r="K13" s="316"/>
      <c r="L13" s="138" t="s">
        <v>206</v>
      </c>
      <c r="M13" s="20"/>
      <c r="N13" s="20"/>
      <c r="O13" s="20"/>
      <c r="P13" s="20"/>
      <c r="Q13" s="20"/>
      <c r="R13" s="151"/>
      <c r="S13" s="26"/>
      <c r="T13" s="18"/>
      <c r="U13" s="316"/>
      <c r="V13" s="138" t="s">
        <v>206</v>
      </c>
      <c r="W13" s="20"/>
      <c r="X13" s="20"/>
      <c r="Y13" s="20"/>
      <c r="Z13" s="20"/>
      <c r="AA13" s="20"/>
      <c r="AB13" s="151"/>
      <c r="AC13" s="26"/>
      <c r="AD13" s="18"/>
      <c r="AE13" s="316"/>
      <c r="AF13" s="138" t="s">
        <v>206</v>
      </c>
      <c r="AG13" s="20"/>
      <c r="AH13" s="20"/>
      <c r="AI13" s="20"/>
      <c r="AJ13" s="20"/>
      <c r="AK13" s="20"/>
      <c r="AL13" s="151"/>
      <c r="AM13" s="26"/>
      <c r="AN13" s="18"/>
      <c r="AO13" s="316" t="s">
        <v>215</v>
      </c>
      <c r="AP13" s="138" t="s">
        <v>206</v>
      </c>
      <c r="AQ13" s="20"/>
      <c r="AR13" s="20"/>
      <c r="AS13" s="20"/>
      <c r="AT13" s="20"/>
      <c r="AU13" s="20"/>
      <c r="AV13" s="151">
        <v>52.15</v>
      </c>
      <c r="AW13" s="26"/>
      <c r="AX13" s="18"/>
      <c r="AY13" s="325"/>
      <c r="AZ13" s="325"/>
      <c r="BA13" s="437"/>
      <c r="BB13" s="437"/>
      <c r="BC13" s="437"/>
      <c r="BD13" s="437"/>
      <c r="BE13" s="437"/>
      <c r="BF13" s="437"/>
      <c r="BI13" s="325"/>
      <c r="BS13" s="325"/>
      <c r="CC13" s="325"/>
      <c r="CM13" s="325"/>
      <c r="CW13" s="325"/>
      <c r="DG13" s="325"/>
      <c r="DQ13" s="325"/>
      <c r="EA13" s="325"/>
      <c r="EK13" s="325"/>
      <c r="EU13" s="325"/>
      <c r="FE13" s="325"/>
      <c r="FO13" s="325"/>
      <c r="FY13" s="325"/>
      <c r="GI13" s="325"/>
      <c r="GS13" s="325"/>
      <c r="HC13" s="325"/>
      <c r="HM13" s="325"/>
      <c r="HW13" s="325"/>
    </row>
    <row r="14" s="14" customFormat="true" ht="18" customHeight="true" x14ac:dyDescent="0.25">
      <c r="A14" s="352" t="s">
        <v>58</v>
      </c>
      <c r="B14" s="357" t="s">
        <v>27</v>
      </c>
      <c r="C14" s="358"/>
      <c r="D14" s="358"/>
      <c r="E14" s="358"/>
      <c r="F14" s="359"/>
      <c r="G14" s="359"/>
      <c r="H14" s="360"/>
      <c r="I14" s="26"/>
      <c r="J14" s="18"/>
      <c r="K14" s="352" t="s">
        <v>58</v>
      </c>
      <c r="L14" s="357" t="s">
        <v>27</v>
      </c>
      <c r="M14" s="358"/>
      <c r="N14" s="358"/>
      <c r="O14" s="358"/>
      <c r="P14" s="359"/>
      <c r="Q14" s="359"/>
      <c r="R14" s="360"/>
      <c r="S14" s="26"/>
      <c r="T14" s="18"/>
      <c r="U14" s="352" t="s">
        <v>58</v>
      </c>
      <c r="V14" s="357" t="s">
        <v>27</v>
      </c>
      <c r="W14" s="358"/>
      <c r="X14" s="358"/>
      <c r="Y14" s="358"/>
      <c r="Z14" s="359"/>
      <c r="AA14" s="359"/>
      <c r="AB14" s="360"/>
      <c r="AC14" s="26"/>
      <c r="AD14" s="18"/>
      <c r="AE14" s="352" t="s">
        <v>58</v>
      </c>
      <c r="AF14" s="357" t="s">
        <v>27</v>
      </c>
      <c r="AG14" s="358"/>
      <c r="AH14" s="358"/>
      <c r="AI14" s="358"/>
      <c r="AJ14" s="359"/>
      <c r="AK14" s="359"/>
      <c r="AL14" s="360"/>
      <c r="AM14" s="26"/>
      <c r="AN14" s="18"/>
      <c r="AO14" s="352" t="s">
        <v>58</v>
      </c>
      <c r="AP14" s="357" t="s">
        <v>27</v>
      </c>
      <c r="AQ14" s="358"/>
      <c r="AR14" s="358"/>
      <c r="AS14" s="358"/>
      <c r="AT14" s="359"/>
      <c r="AU14" s="359"/>
      <c r="AV14" s="360"/>
      <c r="AW14" s="26"/>
      <c r="AX14" s="18"/>
      <c r="AY14" s="326"/>
      <c r="AZ14" s="326"/>
      <c r="BA14" s="433"/>
      <c r="BB14" s="433"/>
      <c r="BC14" s="433"/>
      <c r="BD14" s="433"/>
      <c r="BE14" s="433"/>
      <c r="BF14" s="433"/>
      <c r="BI14" s="326"/>
      <c r="BS14" s="326"/>
      <c r="CC14" s="326"/>
      <c r="CM14" s="326"/>
      <c r="CW14" s="326"/>
      <c r="DG14" s="326"/>
      <c r="DQ14" s="326"/>
      <c r="EA14" s="326"/>
      <c r="EK14" s="326"/>
      <c r="EU14" s="326"/>
      <c r="FE14" s="326"/>
      <c r="FO14" s="326"/>
      <c r="FY14" s="326"/>
      <c r="GI14" s="326"/>
      <c r="GS14" s="326"/>
      <c r="HC14" s="326"/>
      <c r="HM14" s="326"/>
      <c r="HW14" s="326"/>
    </row>
    <row r="15" x14ac:dyDescent="0.25">
      <c r="A15" s="317" t="s">
        <v>31</v>
      </c>
      <c r="B15" s="21">
        <v>0</v>
      </c>
      <c r="C15" s="152"/>
      <c r="D15" s="82"/>
      <c r="E15" s="82"/>
      <c r="F15" s="7"/>
      <c r="G15" s="7">
        <f>100-58.3</f>
        <v>41.7</v>
      </c>
      <c r="H15" s="28"/>
      <c r="I15" s="11"/>
      <c r="J15" s="17"/>
      <c r="K15" s="317" t="s">
        <v>31</v>
      </c>
      <c r="L15" s="21">
        <v>0</v>
      </c>
      <c r="M15" s="82">
        <f>(Q15/100*Population!F18+R15/100*Population!G18)/(Population!F18+Population!G18)*100</f>
        <v>22.716546731976901</v>
      </c>
      <c r="N15" s="82"/>
      <c r="O15" s="82"/>
      <c r="P15" s="7"/>
      <c r="Q15" s="7">
        <v>32.6</v>
      </c>
      <c r="R15" s="28">
        <v>14.6</v>
      </c>
      <c r="S15" s="11"/>
      <c r="T15" s="17"/>
      <c r="U15" s="317" t="s">
        <v>31</v>
      </c>
      <c r="V15" s="21">
        <v>0</v>
      </c>
      <c r="W15" s="82">
        <f>(AA15/100*Population!F19+AB15/100*Population!G19)/(Population!F19+Population!G19)*100</f>
        <v>30.211099307133221</v>
      </c>
      <c r="X15" s="82"/>
      <c r="Y15" s="82"/>
      <c r="Z15" s="7"/>
      <c r="AA15" s="7">
        <v>38.200000000000003</v>
      </c>
      <c r="AB15" s="28">
        <v>23.7</v>
      </c>
      <c r="AC15" s="11"/>
      <c r="AD15" s="17"/>
      <c r="AE15" s="317" t="s">
        <v>31</v>
      </c>
      <c r="AF15" s="21">
        <v>0</v>
      </c>
      <c r="AG15" s="82">
        <f>(AK15/100*Population!F20+AL15/100*Population!G20)/(Population!F20+Population!G20)*100</f>
        <v>31.223167016318047</v>
      </c>
      <c r="AH15" s="82"/>
      <c r="AI15" s="82"/>
      <c r="AJ15" s="7"/>
      <c r="AK15" s="7">
        <v>38.9</v>
      </c>
      <c r="AL15" s="28">
        <v>25</v>
      </c>
      <c r="AM15" s="11"/>
      <c r="AN15" s="17"/>
      <c r="AO15" s="317" t="s">
        <v>31</v>
      </c>
      <c r="AP15" s="21">
        <v>0</v>
      </c>
      <c r="AQ15" s="82"/>
      <c r="AR15" s="82"/>
      <c r="AS15" s="82"/>
      <c r="AT15" s="7"/>
      <c r="AU15" s="7"/>
      <c r="AV15" s="28"/>
      <c r="AW15" s="11"/>
      <c r="AX15" s="17"/>
      <c r="AZ15" s="434"/>
      <c r="BA15" s="432"/>
      <c r="BB15" s="432"/>
      <c r="BC15" s="432"/>
      <c r="BD15" s="432"/>
      <c r="BE15" s="432"/>
      <c r="BF15" s="432"/>
    </row>
    <row r="16" s="2" customFormat="true" x14ac:dyDescent="0.25">
      <c r="A16" s="317" t="s">
        <v>118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17" t="s">
        <v>118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17" t="s">
        <v>118</v>
      </c>
      <c r="V16" s="153">
        <v>0</v>
      </c>
      <c r="W16" s="82"/>
      <c r="X16" s="82"/>
      <c r="Y16" s="82"/>
      <c r="Z16" s="7"/>
      <c r="AA16" s="7"/>
      <c r="AB16" s="28"/>
      <c r="AC16" s="11"/>
      <c r="AD16" s="17"/>
      <c r="AE16" s="317" t="s">
        <v>118</v>
      </c>
      <c r="AF16" s="153">
        <v>0</v>
      </c>
      <c r="AG16" s="82"/>
      <c r="AH16" s="82"/>
      <c r="AI16" s="82"/>
      <c r="AJ16" s="7"/>
      <c r="AK16" s="7"/>
      <c r="AL16" s="28"/>
      <c r="AM16" s="11"/>
      <c r="AN16" s="17"/>
      <c r="AO16" s="317" t="s">
        <v>118</v>
      </c>
      <c r="AP16" s="153">
        <v>0</v>
      </c>
      <c r="AQ16" s="82"/>
      <c r="AR16" s="82"/>
      <c r="AS16" s="82"/>
      <c r="AT16" s="7"/>
      <c r="AU16" s="7"/>
      <c r="AV16" s="28"/>
      <c r="AW16" s="11"/>
      <c r="AX16" s="17"/>
      <c r="AY16" s="327"/>
      <c r="AZ16" s="435"/>
      <c r="BA16" s="438"/>
      <c r="BB16" s="438"/>
      <c r="BC16" s="438"/>
      <c r="BD16" s="438"/>
      <c r="BE16" s="438"/>
      <c r="BF16" s="438"/>
      <c r="BI16" s="327"/>
      <c r="BS16" s="327"/>
      <c r="CC16" s="327"/>
      <c r="CM16" s="327"/>
      <c r="CW16" s="327"/>
      <c r="DG16" s="327"/>
      <c r="DQ16" s="327"/>
      <c r="EA16" s="327"/>
      <c r="EK16" s="327"/>
      <c r="EU16" s="327"/>
      <c r="FE16" s="327"/>
      <c r="FO16" s="327"/>
      <c r="FY16" s="327"/>
      <c r="GI16" s="327"/>
      <c r="GS16" s="327"/>
      <c r="HC16" s="327"/>
      <c r="HM16" s="327"/>
      <c r="HW16" s="327"/>
    </row>
    <row r="17" s="2" customFormat="true" x14ac:dyDescent="0.25">
      <c r="A17" s="318"/>
      <c r="B17" s="22"/>
      <c r="C17" s="152"/>
      <c r="D17" s="82"/>
      <c r="E17" s="7"/>
      <c r="F17" s="7"/>
      <c r="G17" s="7"/>
      <c r="H17" s="28"/>
      <c r="I17" s="11"/>
      <c r="J17" s="17"/>
      <c r="K17" s="318"/>
      <c r="L17" s="22"/>
      <c r="M17" s="152"/>
      <c r="N17" s="82"/>
      <c r="O17" s="82"/>
      <c r="P17" s="7"/>
      <c r="Q17" s="7"/>
      <c r="R17" s="28"/>
      <c r="S17" s="11"/>
      <c r="T17" s="17"/>
      <c r="U17" s="318"/>
      <c r="V17" s="22"/>
      <c r="W17" s="152"/>
      <c r="X17" s="82"/>
      <c r="Y17" s="7"/>
      <c r="Z17" s="7"/>
      <c r="AA17" s="7"/>
      <c r="AB17" s="28"/>
      <c r="AC17" s="11"/>
      <c r="AD17" s="17"/>
      <c r="AE17" s="318"/>
      <c r="AF17" s="22"/>
      <c r="AG17" s="152"/>
      <c r="AH17" s="82"/>
      <c r="AI17" s="7"/>
      <c r="AJ17" s="7"/>
      <c r="AK17" s="7"/>
      <c r="AL17" s="28"/>
      <c r="AM17" s="11"/>
      <c r="AN17" s="17"/>
      <c r="AO17" s="318"/>
      <c r="AP17" s="22"/>
      <c r="AQ17" s="152"/>
      <c r="AR17" s="82"/>
      <c r="AS17" s="7"/>
      <c r="AT17" s="7"/>
      <c r="AU17" s="7"/>
      <c r="AV17" s="28"/>
      <c r="AW17" s="11"/>
      <c r="AX17" s="17"/>
      <c r="AY17" s="327"/>
      <c r="AZ17" s="435"/>
      <c r="BA17" s="438"/>
      <c r="BB17" s="438"/>
      <c r="BC17" s="438"/>
      <c r="BD17" s="438"/>
      <c r="BE17" s="438"/>
      <c r="BF17" s="438"/>
      <c r="BI17" s="327"/>
      <c r="BS17" s="327"/>
      <c r="CC17" s="327"/>
      <c r="CM17" s="327"/>
      <c r="CW17" s="327"/>
      <c r="DG17" s="327"/>
      <c r="DQ17" s="327"/>
      <c r="EA17" s="327"/>
      <c r="EK17" s="327"/>
      <c r="EU17" s="327"/>
      <c r="FE17" s="327"/>
      <c r="FO17" s="327"/>
      <c r="FY17" s="327"/>
      <c r="GI17" s="327"/>
      <c r="GS17" s="327"/>
      <c r="HC17" s="327"/>
      <c r="HM17" s="327"/>
      <c r="HW17" s="327"/>
    </row>
    <row r="18" s="2" customFormat="true" x14ac:dyDescent="0.25">
      <c r="A18" s="318"/>
      <c r="B18" s="23"/>
      <c r="C18" s="82"/>
      <c r="D18" s="7"/>
      <c r="E18" s="7"/>
      <c r="F18" s="7"/>
      <c r="G18" s="7">
        <f>41.7-2.1</f>
        <v>39.6</v>
      </c>
      <c r="H18" s="28"/>
      <c r="I18" s="11"/>
      <c r="J18" s="17"/>
      <c r="K18" s="318"/>
      <c r="L18" s="23"/>
      <c r="M18" s="82"/>
      <c r="N18" s="7"/>
      <c r="O18" s="7"/>
      <c r="P18" s="7"/>
      <c r="Q18" s="7"/>
      <c r="R18" s="28"/>
      <c r="S18" s="11"/>
      <c r="T18" s="17"/>
      <c r="U18" s="318"/>
      <c r="V18" s="23"/>
      <c r="W18" s="82"/>
      <c r="X18" s="7"/>
      <c r="Y18" s="7"/>
      <c r="Z18" s="7"/>
      <c r="AA18" s="7"/>
      <c r="AB18" s="28"/>
      <c r="AC18" s="11"/>
      <c r="AD18" s="17"/>
      <c r="AE18" s="318"/>
      <c r="AF18" s="23"/>
      <c r="AG18" s="82"/>
      <c r="AH18" s="7"/>
      <c r="AI18" s="7"/>
      <c r="AJ18" s="7"/>
      <c r="AK18" s="7"/>
      <c r="AL18" s="28"/>
      <c r="AM18" s="11"/>
      <c r="AN18" s="17"/>
      <c r="AO18" s="318"/>
      <c r="AP18" s="23"/>
      <c r="AQ18" s="82"/>
      <c r="AR18" s="7"/>
      <c r="AS18" s="7"/>
      <c r="AT18" s="7"/>
      <c r="AU18" s="7"/>
      <c r="AV18" s="28"/>
      <c r="AW18" s="11"/>
      <c r="AX18" s="17"/>
      <c r="AY18" s="327"/>
      <c r="AZ18" s="435"/>
      <c r="BA18" s="438"/>
      <c r="BB18" s="438"/>
      <c r="BC18" s="438"/>
      <c r="BD18" s="438"/>
      <c r="BE18" s="438"/>
      <c r="BF18" s="438"/>
      <c r="BI18" s="327"/>
      <c r="BS18" s="327"/>
      <c r="CC18" s="327"/>
      <c r="CM18" s="327"/>
      <c r="CW18" s="327"/>
      <c r="DG18" s="327"/>
      <c r="DQ18" s="327"/>
      <c r="EA18" s="327"/>
      <c r="EK18" s="327"/>
      <c r="EU18" s="327"/>
      <c r="FE18" s="327"/>
      <c r="FO18" s="327"/>
      <c r="FY18" s="327"/>
      <c r="GI18" s="327"/>
      <c r="GS18" s="327"/>
      <c r="HC18" s="327"/>
      <c r="HM18" s="327"/>
      <c r="HW18" s="327"/>
    </row>
    <row r="19" s="2" customFormat="true" x14ac:dyDescent="0.25">
      <c r="A19" s="318"/>
      <c r="B19" s="23"/>
      <c r="C19" s="7"/>
      <c r="D19" s="7"/>
      <c r="E19" s="7"/>
      <c r="F19" s="7"/>
      <c r="G19" s="7"/>
      <c r="H19" s="28"/>
      <c r="I19" s="11"/>
      <c r="J19" s="17"/>
      <c r="K19" s="318"/>
      <c r="L19" s="23"/>
      <c r="M19" s="7"/>
      <c r="N19" s="7"/>
      <c r="O19" s="7"/>
      <c r="P19" s="7"/>
      <c r="Q19" s="7"/>
      <c r="R19" s="28"/>
      <c r="S19" s="11"/>
      <c r="T19" s="17"/>
      <c r="U19" s="318"/>
      <c r="V19" s="23"/>
      <c r="W19" s="7"/>
      <c r="X19" s="7"/>
      <c r="Y19" s="7"/>
      <c r="Z19" s="7"/>
      <c r="AA19" s="7"/>
      <c r="AB19" s="28"/>
      <c r="AC19" s="11"/>
      <c r="AD19" s="17"/>
      <c r="AE19" s="318"/>
      <c r="AF19" s="23"/>
      <c r="AG19" s="7"/>
      <c r="AH19" s="7"/>
      <c r="AI19" s="7"/>
      <c r="AJ19" s="7"/>
      <c r="AK19" s="7"/>
      <c r="AL19" s="28"/>
      <c r="AM19" s="11"/>
      <c r="AN19" s="17"/>
      <c r="AO19" s="318"/>
      <c r="AP19" s="23"/>
      <c r="AQ19" s="7"/>
      <c r="AR19" s="7"/>
      <c r="AS19" s="7"/>
      <c r="AT19" s="7"/>
      <c r="AU19" s="7"/>
      <c r="AV19" s="28"/>
      <c r="AW19" s="11"/>
      <c r="AX19" s="17"/>
      <c r="AY19" s="327"/>
      <c r="AZ19" s="435"/>
      <c r="BA19" s="438"/>
      <c r="BB19" s="438"/>
      <c r="BC19" s="438"/>
      <c r="BD19" s="438"/>
      <c r="BE19" s="438"/>
      <c r="BF19" s="438"/>
      <c r="BI19" s="327"/>
      <c r="BS19" s="327"/>
      <c r="CC19" s="327"/>
      <c r="CM19" s="327"/>
      <c r="CW19" s="327"/>
      <c r="DG19" s="327"/>
      <c r="DQ19" s="327"/>
      <c r="EA19" s="327"/>
      <c r="EK19" s="327"/>
      <c r="EU19" s="327"/>
      <c r="FE19" s="327"/>
      <c r="FO19" s="327"/>
      <c r="FY19" s="327"/>
      <c r="GI19" s="327"/>
      <c r="GS19" s="327"/>
      <c r="HC19" s="327"/>
      <c r="HM19" s="327"/>
      <c r="HW19" s="327"/>
    </row>
    <row r="20" s="2" customFormat="true" x14ac:dyDescent="0.25">
      <c r="A20" s="318"/>
      <c r="B20" s="23"/>
      <c r="C20" s="7"/>
      <c r="D20" s="7"/>
      <c r="E20" s="140"/>
      <c r="F20" s="7"/>
      <c r="G20" s="7"/>
      <c r="H20" s="28"/>
      <c r="I20" s="11"/>
      <c r="J20" s="17"/>
      <c r="K20" s="318"/>
      <c r="L20" s="23"/>
      <c r="M20" s="7"/>
      <c r="N20" s="7"/>
      <c r="O20" s="7"/>
      <c r="P20" s="7"/>
      <c r="Q20" s="7"/>
      <c r="R20" s="28"/>
      <c r="S20" s="11"/>
      <c r="T20" s="17"/>
      <c r="U20" s="318"/>
      <c r="V20" s="23"/>
      <c r="W20" s="7"/>
      <c r="X20" s="7"/>
      <c r="Y20" s="140"/>
      <c r="Z20" s="7"/>
      <c r="AA20" s="7"/>
      <c r="AB20" s="28"/>
      <c r="AC20" s="11"/>
      <c r="AD20" s="17"/>
      <c r="AE20" s="318"/>
      <c r="AF20" s="23"/>
      <c r="AG20" s="7"/>
      <c r="AH20" s="7"/>
      <c r="AI20" s="140"/>
      <c r="AJ20" s="7"/>
      <c r="AK20" s="7"/>
      <c r="AL20" s="28"/>
      <c r="AM20" s="11"/>
      <c r="AN20" s="17"/>
      <c r="AO20" s="318"/>
      <c r="AP20" s="23"/>
      <c r="AQ20" s="7"/>
      <c r="AR20" s="7"/>
      <c r="AS20" s="140"/>
      <c r="AT20" s="7"/>
      <c r="AU20" s="7"/>
      <c r="AV20" s="28"/>
      <c r="AW20" s="11"/>
      <c r="AX20" s="17"/>
      <c r="AY20" s="327"/>
      <c r="AZ20" s="435"/>
      <c r="BA20" s="438"/>
      <c r="BB20" s="438"/>
      <c r="BC20" s="438"/>
      <c r="BD20" s="438"/>
      <c r="BE20" s="438"/>
      <c r="BF20" s="438"/>
      <c r="BI20" s="327"/>
      <c r="BS20" s="327"/>
      <c r="CC20" s="327"/>
      <c r="CM20" s="327"/>
      <c r="CW20" s="327"/>
      <c r="DG20" s="327"/>
      <c r="DQ20" s="327"/>
      <c r="EA20" s="327"/>
      <c r="EK20" s="327"/>
      <c r="EU20" s="327"/>
      <c r="FE20" s="327"/>
      <c r="FO20" s="327"/>
      <c r="FY20" s="327"/>
      <c r="GI20" s="327"/>
      <c r="GS20" s="327"/>
      <c r="HC20" s="327"/>
      <c r="HM20" s="327"/>
      <c r="HW20" s="327"/>
    </row>
    <row r="21" s="2" customFormat="true" x14ac:dyDescent="0.25">
      <c r="A21" s="318"/>
      <c r="B21" s="22"/>
      <c r="C21" s="7"/>
      <c r="D21" s="140"/>
      <c r="E21" s="140"/>
      <c r="F21" s="7"/>
      <c r="G21" s="7"/>
      <c r="H21" s="28"/>
      <c r="I21" s="11"/>
      <c r="J21" s="17"/>
      <c r="K21" s="318"/>
      <c r="L21" s="22"/>
      <c r="M21" s="7"/>
      <c r="N21" s="140"/>
      <c r="O21" s="140"/>
      <c r="P21" s="7"/>
      <c r="Q21" s="7"/>
      <c r="R21" s="28"/>
      <c r="S21" s="11"/>
      <c r="T21" s="17"/>
      <c r="U21" s="318"/>
      <c r="V21" s="22"/>
      <c r="W21" s="7"/>
      <c r="X21" s="140"/>
      <c r="Y21" s="140"/>
      <c r="Z21" s="7"/>
      <c r="AA21" s="7"/>
      <c r="AB21" s="28"/>
      <c r="AC21" s="11"/>
      <c r="AD21" s="17"/>
      <c r="AE21" s="318"/>
      <c r="AF21" s="22"/>
      <c r="AG21" s="7"/>
      <c r="AH21" s="140"/>
      <c r="AI21" s="140"/>
      <c r="AJ21" s="7"/>
      <c r="AK21" s="7"/>
      <c r="AL21" s="28"/>
      <c r="AM21" s="11"/>
      <c r="AN21" s="17"/>
      <c r="AO21" s="318"/>
      <c r="AP21" s="22"/>
      <c r="AQ21" s="7"/>
      <c r="AR21" s="140"/>
      <c r="AS21" s="140"/>
      <c r="AT21" s="7"/>
      <c r="AU21" s="7"/>
      <c r="AV21" s="28"/>
      <c r="AW21" s="11"/>
      <c r="AX21" s="17"/>
      <c r="AY21" s="327"/>
      <c r="AZ21" s="435"/>
      <c r="BA21" s="438"/>
      <c r="BB21" s="438"/>
      <c r="BC21" s="438"/>
      <c r="BD21" s="438"/>
      <c r="BE21" s="438"/>
      <c r="BF21" s="438"/>
      <c r="BI21" s="327"/>
      <c r="BS21" s="327"/>
      <c r="CC21" s="327"/>
      <c r="CM21" s="327"/>
      <c r="CW21" s="327"/>
      <c r="DG21" s="327"/>
      <c r="DQ21" s="327"/>
      <c r="EA21" s="327"/>
      <c r="EK21" s="327"/>
      <c r="EU21" s="327"/>
      <c r="FE21" s="327"/>
      <c r="FO21" s="327"/>
      <c r="FY21" s="327"/>
      <c r="GI21" s="327"/>
      <c r="GS21" s="327"/>
      <c r="HC21" s="327"/>
      <c r="HM21" s="327"/>
      <c r="HW21" s="327"/>
    </row>
    <row r="22" s="2" customFormat="true" x14ac:dyDescent="0.25">
      <c r="A22" s="318"/>
      <c r="B22" s="22"/>
      <c r="C22" s="140"/>
      <c r="D22" s="140"/>
      <c r="E22" s="140"/>
      <c r="F22" s="140"/>
      <c r="G22" s="140"/>
      <c r="H22" s="141"/>
      <c r="I22" s="11"/>
      <c r="J22" s="17"/>
      <c r="K22" s="318"/>
      <c r="L22" s="22"/>
      <c r="M22" s="140"/>
      <c r="N22" s="140"/>
      <c r="O22" s="140"/>
      <c r="P22" s="140"/>
      <c r="Q22" s="140"/>
      <c r="R22" s="141"/>
      <c r="S22" s="11"/>
      <c r="T22" s="17"/>
      <c r="U22" s="318"/>
      <c r="V22" s="22"/>
      <c r="W22" s="140"/>
      <c r="X22" s="140"/>
      <c r="Y22" s="140"/>
      <c r="Z22" s="140"/>
      <c r="AA22" s="140"/>
      <c r="AB22" s="141"/>
      <c r="AC22" s="11"/>
      <c r="AD22" s="17"/>
      <c r="AE22" s="318"/>
      <c r="AF22" s="22"/>
      <c r="AG22" s="140"/>
      <c r="AH22" s="140"/>
      <c r="AI22" s="140"/>
      <c r="AJ22" s="140"/>
      <c r="AK22" s="140"/>
      <c r="AL22" s="141"/>
      <c r="AM22" s="11"/>
      <c r="AN22" s="17"/>
      <c r="AO22" s="318"/>
      <c r="AP22" s="22"/>
      <c r="AQ22" s="140"/>
      <c r="AR22" s="140"/>
      <c r="AS22" s="140"/>
      <c r="AT22" s="140"/>
      <c r="AU22" s="140"/>
      <c r="AV22" s="141"/>
      <c r="AW22" s="11"/>
      <c r="AX22" s="17"/>
      <c r="AY22" s="327"/>
      <c r="AZ22" s="435"/>
      <c r="BA22" s="438"/>
      <c r="BB22" s="438"/>
      <c r="BC22" s="438"/>
      <c r="BD22" s="438"/>
      <c r="BE22" s="438"/>
      <c r="BF22" s="438"/>
      <c r="BI22" s="327"/>
      <c r="BS22" s="327"/>
      <c r="CC22" s="327"/>
      <c r="CM22" s="327"/>
      <c r="CW22" s="327"/>
      <c r="DG22" s="327"/>
      <c r="DQ22" s="327"/>
      <c r="EA22" s="327"/>
      <c r="EK22" s="327"/>
      <c r="EU22" s="327"/>
      <c r="FE22" s="327"/>
      <c r="FO22" s="327"/>
      <c r="FY22" s="327"/>
      <c r="GI22" s="327"/>
      <c r="GS22" s="327"/>
      <c r="HC22" s="327"/>
      <c r="HM22" s="327"/>
      <c r="HW22" s="327"/>
    </row>
    <row r="23" s="2" customFormat="true" x14ac:dyDescent="0.25">
      <c r="A23" s="318"/>
      <c r="B23" s="22"/>
      <c r="C23" s="140"/>
      <c r="D23" s="140"/>
      <c r="E23" s="140"/>
      <c r="F23" s="140"/>
      <c r="G23" s="140"/>
      <c r="H23" s="141"/>
      <c r="I23" s="11"/>
      <c r="J23" s="17"/>
      <c r="K23" s="318"/>
      <c r="L23" s="22"/>
      <c r="M23" s="140"/>
      <c r="N23" s="140"/>
      <c r="O23" s="140"/>
      <c r="P23" s="140"/>
      <c r="Q23" s="140"/>
      <c r="R23" s="141"/>
      <c r="S23" s="11"/>
      <c r="T23" s="17"/>
      <c r="U23" s="318"/>
      <c r="V23" s="22"/>
      <c r="W23" s="140"/>
      <c r="X23" s="140"/>
      <c r="Y23" s="140"/>
      <c r="Z23" s="140"/>
      <c r="AA23" s="140"/>
      <c r="AB23" s="141"/>
      <c r="AC23" s="11"/>
      <c r="AD23" s="17"/>
      <c r="AE23" s="318"/>
      <c r="AF23" s="22"/>
      <c r="AG23" s="140"/>
      <c r="AH23" s="140"/>
      <c r="AI23" s="140"/>
      <c r="AJ23" s="140"/>
      <c r="AK23" s="140"/>
      <c r="AL23" s="141"/>
      <c r="AM23" s="11"/>
      <c r="AN23" s="17"/>
      <c r="AO23" s="318"/>
      <c r="AP23" s="22"/>
      <c r="AQ23" s="140"/>
      <c r="AR23" s="140"/>
      <c r="AS23" s="140"/>
      <c r="AT23" s="140"/>
      <c r="AU23" s="140"/>
      <c r="AV23" s="141"/>
      <c r="AW23" s="11"/>
      <c r="AX23" s="17"/>
      <c r="AY23" s="327"/>
      <c r="AZ23" s="435"/>
      <c r="BA23" s="438"/>
      <c r="BB23" s="438"/>
      <c r="BC23" s="438"/>
      <c r="BD23" s="438"/>
      <c r="BE23" s="438"/>
      <c r="BF23" s="438"/>
      <c r="BI23" s="327"/>
      <c r="BS23" s="327"/>
      <c r="CC23" s="327"/>
      <c r="CM23" s="327"/>
      <c r="CW23" s="327"/>
      <c r="DG23" s="327"/>
      <c r="DQ23" s="327"/>
      <c r="EA23" s="327"/>
      <c r="EK23" s="327"/>
      <c r="EU23" s="327"/>
      <c r="FE23" s="327"/>
      <c r="FO23" s="327"/>
      <c r="FY23" s="327"/>
      <c r="GI23" s="327"/>
      <c r="GS23" s="327"/>
      <c r="HC23" s="327"/>
      <c r="HM23" s="327"/>
      <c r="HW23" s="327"/>
    </row>
    <row r="24" s="2" customFormat="true" x14ac:dyDescent="0.25">
      <c r="A24" s="318"/>
      <c r="B24" s="22"/>
      <c r="C24" s="140"/>
      <c r="D24" s="140"/>
      <c r="E24" s="140"/>
      <c r="F24" s="140"/>
      <c r="G24" s="140"/>
      <c r="H24" s="141"/>
      <c r="I24" s="11"/>
      <c r="J24" s="17"/>
      <c r="K24" s="318"/>
      <c r="L24" s="22"/>
      <c r="M24" s="140"/>
      <c r="N24" s="140"/>
      <c r="O24" s="140"/>
      <c r="P24" s="140"/>
      <c r="Q24" s="140"/>
      <c r="R24" s="141"/>
      <c r="S24" s="11"/>
      <c r="T24" s="17"/>
      <c r="U24" s="318"/>
      <c r="V24" s="22"/>
      <c r="W24" s="140"/>
      <c r="X24" s="140"/>
      <c r="Y24" s="140"/>
      <c r="Z24" s="140"/>
      <c r="AA24" s="140"/>
      <c r="AB24" s="141"/>
      <c r="AC24" s="11"/>
      <c r="AD24" s="17"/>
      <c r="AE24" s="318"/>
      <c r="AF24" s="22"/>
      <c r="AG24" s="140"/>
      <c r="AH24" s="140"/>
      <c r="AI24" s="140"/>
      <c r="AJ24" s="140"/>
      <c r="AK24" s="140"/>
      <c r="AL24" s="141"/>
      <c r="AM24" s="11"/>
      <c r="AN24" s="17"/>
      <c r="AO24" s="318"/>
      <c r="AP24" s="22"/>
      <c r="AQ24" s="140"/>
      <c r="AR24" s="140"/>
      <c r="AS24" s="140"/>
      <c r="AT24" s="140"/>
      <c r="AU24" s="140"/>
      <c r="AV24" s="141"/>
      <c r="AW24" s="11"/>
      <c r="AX24" s="17"/>
      <c r="AY24" s="327"/>
      <c r="AZ24" s="435"/>
      <c r="BA24" s="438"/>
      <c r="BB24" s="438"/>
      <c r="BC24" s="438"/>
      <c r="BD24" s="438"/>
      <c r="BE24" s="438"/>
      <c r="BF24" s="438"/>
      <c r="BI24" s="327"/>
      <c r="BS24" s="327"/>
      <c r="CC24" s="327"/>
      <c r="CM24" s="327"/>
      <c r="CW24" s="327"/>
      <c r="DG24" s="327"/>
      <c r="DQ24" s="327"/>
      <c r="EA24" s="327"/>
      <c r="EK24" s="327"/>
      <c r="EU24" s="327"/>
      <c r="FE24" s="327"/>
      <c r="FO24" s="327"/>
      <c r="FY24" s="327"/>
      <c r="GI24" s="327"/>
      <c r="GS24" s="327"/>
      <c r="HC24" s="327"/>
      <c r="HM24" s="327"/>
      <c r="HW24" s="327"/>
    </row>
    <row r="25" s="2" customFormat="true" x14ac:dyDescent="0.25">
      <c r="A25" s="318"/>
      <c r="B25" s="22"/>
      <c r="C25" s="140"/>
      <c r="D25" s="140"/>
      <c r="E25" s="140"/>
      <c r="F25" s="140"/>
      <c r="G25" s="140"/>
      <c r="H25" s="141"/>
      <c r="I25" s="11"/>
      <c r="J25" s="17"/>
      <c r="K25" s="318"/>
      <c r="L25" s="22"/>
      <c r="M25" s="140"/>
      <c r="N25" s="140"/>
      <c r="O25" s="140"/>
      <c r="P25" s="140"/>
      <c r="Q25" s="140"/>
      <c r="R25" s="141"/>
      <c r="S25" s="11"/>
      <c r="T25" s="17"/>
      <c r="U25" s="318"/>
      <c r="V25" s="22"/>
      <c r="W25" s="140"/>
      <c r="X25" s="140"/>
      <c r="Y25" s="140"/>
      <c r="Z25" s="140"/>
      <c r="AA25" s="140"/>
      <c r="AB25" s="141"/>
      <c r="AC25" s="11"/>
      <c r="AD25" s="17"/>
      <c r="AE25" s="318"/>
      <c r="AF25" s="22"/>
      <c r="AG25" s="140"/>
      <c r="AH25" s="140"/>
      <c r="AI25" s="140"/>
      <c r="AJ25" s="140"/>
      <c r="AK25" s="140"/>
      <c r="AL25" s="141"/>
      <c r="AM25" s="11"/>
      <c r="AN25" s="17"/>
      <c r="AO25" s="318"/>
      <c r="AP25" s="22"/>
      <c r="AQ25" s="140"/>
      <c r="AR25" s="140"/>
      <c r="AS25" s="140"/>
      <c r="AT25" s="140"/>
      <c r="AU25" s="140"/>
      <c r="AV25" s="141"/>
      <c r="AW25" s="11"/>
      <c r="AX25" s="17"/>
      <c r="AY25" s="327"/>
      <c r="AZ25" s="435"/>
      <c r="BA25" s="438"/>
      <c r="BB25" s="438"/>
      <c r="BC25" s="438"/>
      <c r="BD25" s="438"/>
      <c r="BE25" s="438"/>
      <c r="BF25" s="438"/>
      <c r="BI25" s="327"/>
      <c r="BS25" s="327"/>
      <c r="CC25" s="327"/>
      <c r="CM25" s="327"/>
      <c r="CW25" s="327"/>
      <c r="DG25" s="327"/>
      <c r="DQ25" s="327"/>
      <c r="EA25" s="327"/>
      <c r="EK25" s="327"/>
      <c r="EU25" s="327"/>
      <c r="FE25" s="327"/>
      <c r="FO25" s="327"/>
      <c r="FY25" s="327"/>
      <c r="GI25" s="327"/>
      <c r="GS25" s="327"/>
      <c r="HC25" s="327"/>
      <c r="HM25" s="327"/>
      <c r="HW25" s="327"/>
    </row>
    <row r="26" s="2" customFormat="true" x14ac:dyDescent="0.25">
      <c r="A26" s="318"/>
      <c r="B26" s="22"/>
      <c r="C26" s="140"/>
      <c r="D26" s="140"/>
      <c r="E26" s="140"/>
      <c r="F26" s="140"/>
      <c r="G26" s="140"/>
      <c r="H26" s="141"/>
      <c r="I26" s="11"/>
      <c r="J26" s="17"/>
      <c r="K26" s="318"/>
      <c r="L26" s="22"/>
      <c r="M26" s="140"/>
      <c r="N26" s="140"/>
      <c r="O26" s="140"/>
      <c r="P26" s="140"/>
      <c r="Q26" s="140"/>
      <c r="R26" s="141"/>
      <c r="S26" s="11"/>
      <c r="T26" s="17"/>
      <c r="U26" s="318"/>
      <c r="V26" s="22"/>
      <c r="W26" s="140"/>
      <c r="X26" s="140"/>
      <c r="Y26" s="140"/>
      <c r="Z26" s="140"/>
      <c r="AA26" s="140"/>
      <c r="AB26" s="141"/>
      <c r="AC26" s="11"/>
      <c r="AD26" s="17"/>
      <c r="AE26" s="318"/>
      <c r="AF26" s="22"/>
      <c r="AG26" s="140"/>
      <c r="AH26" s="140"/>
      <c r="AI26" s="140"/>
      <c r="AJ26" s="140"/>
      <c r="AK26" s="140"/>
      <c r="AL26" s="141"/>
      <c r="AM26" s="11"/>
      <c r="AN26" s="17"/>
      <c r="AO26" s="318"/>
      <c r="AP26" s="22"/>
      <c r="AQ26" s="140"/>
      <c r="AR26" s="140"/>
      <c r="AS26" s="140"/>
      <c r="AT26" s="140"/>
      <c r="AU26" s="140"/>
      <c r="AV26" s="141"/>
      <c r="AW26" s="11"/>
      <c r="AX26" s="17"/>
      <c r="AY26" s="327"/>
      <c r="AZ26" s="435"/>
      <c r="BA26" s="438"/>
      <c r="BB26" s="438"/>
      <c r="BC26" s="438"/>
      <c r="BD26" s="438"/>
      <c r="BE26" s="438"/>
      <c r="BF26" s="438"/>
      <c r="BI26" s="327"/>
      <c r="BS26" s="327"/>
      <c r="CC26" s="327"/>
      <c r="CM26" s="327"/>
      <c r="CW26" s="327"/>
      <c r="DG26" s="327"/>
      <c r="DQ26" s="327"/>
      <c r="EA26" s="327"/>
      <c r="EK26" s="327"/>
      <c r="EU26" s="327"/>
      <c r="FE26" s="327"/>
      <c r="FO26" s="327"/>
      <c r="FY26" s="327"/>
      <c r="GI26" s="327"/>
      <c r="GS26" s="327"/>
      <c r="HC26" s="327"/>
      <c r="HM26" s="327"/>
      <c r="HW26" s="327"/>
    </row>
    <row r="27" s="2" customFormat="true" x14ac:dyDescent="0.25">
      <c r="A27" s="318"/>
      <c r="B27" s="22"/>
      <c r="C27" s="6"/>
      <c r="D27" s="6"/>
      <c r="E27" s="6"/>
      <c r="F27" s="6"/>
      <c r="G27" s="6"/>
      <c r="H27" s="29"/>
      <c r="I27" s="11"/>
      <c r="J27" s="17"/>
      <c r="K27" s="318"/>
      <c r="L27" s="24"/>
      <c r="M27" s="6"/>
      <c r="N27" s="6"/>
      <c r="O27" s="6"/>
      <c r="P27" s="6"/>
      <c r="Q27" s="6"/>
      <c r="R27" s="29"/>
      <c r="S27" s="11"/>
      <c r="T27" s="17"/>
      <c r="U27" s="318"/>
      <c r="V27" s="22"/>
      <c r="W27" s="6"/>
      <c r="X27" s="6"/>
      <c r="Y27" s="6"/>
      <c r="Z27" s="6"/>
      <c r="AA27" s="6"/>
      <c r="AB27" s="29"/>
      <c r="AC27" s="11"/>
      <c r="AD27" s="17"/>
      <c r="AE27" s="318"/>
      <c r="AF27" s="24"/>
      <c r="AG27" s="6"/>
      <c r="AH27" s="6"/>
      <c r="AI27" s="6"/>
      <c r="AJ27" s="6"/>
      <c r="AK27" s="6"/>
      <c r="AL27" s="29"/>
      <c r="AM27" s="11"/>
      <c r="AN27" s="17"/>
      <c r="AO27" s="318"/>
      <c r="AP27" s="24"/>
      <c r="AQ27" s="6"/>
      <c r="AR27" s="6"/>
      <c r="AS27" s="6"/>
      <c r="AT27" s="6"/>
      <c r="AU27" s="6"/>
      <c r="AV27" s="29"/>
      <c r="AW27" s="11"/>
      <c r="AX27" s="17"/>
      <c r="AY27" s="327"/>
      <c r="AZ27" s="435"/>
      <c r="BA27" s="438"/>
      <c r="BB27" s="438"/>
      <c r="BC27" s="438"/>
      <c r="BD27" s="438"/>
      <c r="BE27" s="438"/>
      <c r="BF27" s="438"/>
      <c r="BI27" s="327"/>
      <c r="BS27" s="327"/>
      <c r="CC27" s="327"/>
      <c r="CM27" s="327"/>
      <c r="CW27" s="327"/>
      <c r="DG27" s="327"/>
      <c r="DQ27" s="327"/>
      <c r="EA27" s="327"/>
      <c r="EK27" s="327"/>
      <c r="EU27" s="327"/>
      <c r="FE27" s="327"/>
      <c r="FO27" s="327"/>
      <c r="FY27" s="327"/>
      <c r="GI27" s="327"/>
      <c r="GS27" s="327"/>
      <c r="HC27" s="327"/>
      <c r="HM27" s="327"/>
      <c r="HW27" s="327"/>
    </row>
    <row r="28" s="2" customFormat="true" ht="93" customHeight="true" x14ac:dyDescent="0.25">
      <c r="A28" s="319" t="s">
        <v>12</v>
      </c>
      <c r="B28" s="572" t="s">
        <v>222</v>
      </c>
      <c r="C28" s="572"/>
      <c r="D28" s="572"/>
      <c r="E28" s="572"/>
      <c r="F28" s="572"/>
      <c r="G28" s="572"/>
      <c r="H28" s="573"/>
      <c r="I28" s="11"/>
      <c r="J28" s="17"/>
      <c r="K28" s="319" t="s">
        <v>12</v>
      </c>
      <c r="L28" s="572" t="s">
        <v>195</v>
      </c>
      <c r="M28" s="572"/>
      <c r="N28" s="572"/>
      <c r="O28" s="572"/>
      <c r="P28" s="572"/>
      <c r="Q28" s="572"/>
      <c r="R28" s="573"/>
      <c r="S28" s="11"/>
      <c r="T28" s="17"/>
      <c r="U28" s="319" t="s">
        <v>12</v>
      </c>
      <c r="V28" s="572" t="s">
        <v>191</v>
      </c>
      <c r="W28" s="572"/>
      <c r="X28" s="572"/>
      <c r="Y28" s="572"/>
      <c r="Z28" s="572"/>
      <c r="AA28" s="572"/>
      <c r="AB28" s="573"/>
      <c r="AC28" s="11"/>
      <c r="AD28" s="17"/>
      <c r="AE28" s="319" t="s">
        <v>12</v>
      </c>
      <c r="AF28" s="572" t="s">
        <v>191</v>
      </c>
      <c r="AG28" s="572"/>
      <c r="AH28" s="572"/>
      <c r="AI28" s="572"/>
      <c r="AJ28" s="572"/>
      <c r="AK28" s="572"/>
      <c r="AL28" s="573"/>
      <c r="AM28" s="11"/>
      <c r="AN28" s="17"/>
      <c r="AO28" s="319" t="s">
        <v>12</v>
      </c>
      <c r="AP28" s="572" t="s">
        <v>216</v>
      </c>
      <c r="AQ28" s="572"/>
      <c r="AR28" s="572"/>
      <c r="AS28" s="572"/>
      <c r="AT28" s="572"/>
      <c r="AU28" s="572"/>
      <c r="AV28" s="573"/>
      <c r="AW28" s="11"/>
      <c r="AX28" s="17"/>
      <c r="AY28" s="327"/>
      <c r="AZ28" s="574"/>
      <c r="BA28" s="574"/>
      <c r="BB28" s="574"/>
      <c r="BC28" s="574"/>
      <c r="BD28" s="574"/>
      <c r="BE28" s="574"/>
      <c r="BF28" s="574"/>
      <c r="BI28" s="327"/>
      <c r="BS28" s="327"/>
      <c r="CC28" s="327"/>
      <c r="CM28" s="327"/>
      <c r="CW28" s="327"/>
      <c r="DG28" s="327"/>
      <c r="DQ28" s="327"/>
      <c r="EA28" s="327"/>
      <c r="EK28" s="327"/>
      <c r="EU28" s="327"/>
      <c r="FE28" s="327"/>
      <c r="FO28" s="327"/>
      <c r="FY28" s="327"/>
      <c r="GI28" s="327"/>
      <c r="GS28" s="327"/>
      <c r="HC28" s="327"/>
      <c r="HM28" s="327"/>
      <c r="HW28" s="327"/>
    </row>
    <row r="29" s="2" customFormat="true" ht="15.75" customHeight="true" x14ac:dyDescent="0.25">
      <c r="A29" s="319"/>
      <c r="B29" s="137" t="s">
        <v>139</v>
      </c>
      <c r="C29" s="90"/>
      <c r="D29" s="90"/>
      <c r="E29" s="90"/>
      <c r="F29" s="90"/>
      <c r="G29" s="90" t="s">
        <v>187</v>
      </c>
      <c r="H29" s="260"/>
      <c r="I29" s="11"/>
      <c r="J29" s="17"/>
      <c r="K29" s="319"/>
      <c r="L29" s="137" t="s">
        <v>139</v>
      </c>
      <c r="M29" s="90" t="s">
        <v>194</v>
      </c>
      <c r="N29" s="90"/>
      <c r="O29" s="90"/>
      <c r="P29" s="90"/>
      <c r="Q29" s="90" t="s">
        <v>194</v>
      </c>
      <c r="R29" s="260" t="s">
        <v>194</v>
      </c>
      <c r="S29" s="11"/>
      <c r="T29" s="17"/>
      <c r="U29" s="319"/>
      <c r="V29" s="137" t="s">
        <v>139</v>
      </c>
      <c r="W29" s="90" t="s">
        <v>187</v>
      </c>
      <c r="X29" s="90"/>
      <c r="Y29" s="90"/>
      <c r="Z29" s="90"/>
      <c r="AA29" s="90" t="s">
        <v>187</v>
      </c>
      <c r="AB29" s="260" t="s">
        <v>187</v>
      </c>
      <c r="AC29" s="11"/>
      <c r="AD29" s="17"/>
      <c r="AE29" s="319"/>
      <c r="AF29" s="137" t="s">
        <v>139</v>
      </c>
      <c r="AG29" s="90" t="s">
        <v>187</v>
      </c>
      <c r="AH29" s="90"/>
      <c r="AI29" s="90"/>
      <c r="AJ29" s="90"/>
      <c r="AK29" s="90" t="s">
        <v>187</v>
      </c>
      <c r="AL29" s="260" t="s">
        <v>187</v>
      </c>
      <c r="AM29" s="11"/>
      <c r="AN29" s="17"/>
      <c r="AO29" s="319"/>
      <c r="AP29" s="137" t="s">
        <v>139</v>
      </c>
      <c r="AQ29" s="91"/>
      <c r="AR29" s="91"/>
      <c r="AS29" s="91"/>
      <c r="AT29" s="91"/>
      <c r="AU29" s="91"/>
      <c r="AV29" s="430"/>
      <c r="AW29" s="11"/>
      <c r="AX29" s="17"/>
      <c r="AY29" s="327"/>
      <c r="AZ29" s="327"/>
      <c r="BA29" s="435"/>
      <c r="BB29" s="435"/>
      <c r="BC29" s="435"/>
      <c r="BD29" s="435"/>
      <c r="BE29" s="435"/>
      <c r="BF29" s="435"/>
      <c r="BI29" s="327"/>
      <c r="BS29" s="327"/>
      <c r="CC29" s="327"/>
      <c r="CM29" s="327"/>
      <c r="CW29" s="327"/>
      <c r="DG29" s="327"/>
      <c r="DQ29" s="327"/>
      <c r="EA29" s="327"/>
      <c r="EK29" s="327"/>
      <c r="EU29" s="327"/>
      <c r="FE29" s="327"/>
      <c r="FO29" s="327"/>
      <c r="FY29" s="327"/>
      <c r="GI29" s="327"/>
      <c r="GS29" s="327"/>
      <c r="HC29" s="327"/>
      <c r="HM29" s="327"/>
      <c r="HW29" s="327"/>
    </row>
    <row r="30" s="2" customFormat="true" ht="15" customHeight="true" x14ac:dyDescent="0.25">
      <c r="A30" s="319"/>
      <c r="B30" s="137" t="s">
        <v>115</v>
      </c>
      <c r="C30" s="90"/>
      <c r="D30" s="90"/>
      <c r="E30" s="90"/>
      <c r="F30" s="90"/>
      <c r="G30" s="90"/>
      <c r="H30" s="260"/>
      <c r="I30" s="11"/>
      <c r="J30" s="17"/>
      <c r="K30" s="319"/>
      <c r="L30" s="137" t="s">
        <v>115</v>
      </c>
      <c r="M30" s="90"/>
      <c r="N30" s="90"/>
      <c r="O30" s="90"/>
      <c r="P30" s="90"/>
      <c r="Q30" s="90"/>
      <c r="R30" s="260"/>
      <c r="S30" s="11"/>
      <c r="T30" s="17"/>
      <c r="U30" s="319"/>
      <c r="V30" s="137" t="s">
        <v>115</v>
      </c>
      <c r="W30" s="90"/>
      <c r="X30" s="90"/>
      <c r="Y30" s="90"/>
      <c r="Z30" s="90"/>
      <c r="AA30" s="90"/>
      <c r="AB30" s="260"/>
      <c r="AC30" s="11"/>
      <c r="AD30" s="17"/>
      <c r="AE30" s="319"/>
      <c r="AF30" s="137" t="s">
        <v>115</v>
      </c>
      <c r="AG30" s="90"/>
      <c r="AH30" s="90"/>
      <c r="AI30" s="90"/>
      <c r="AJ30" s="90"/>
      <c r="AK30" s="90"/>
      <c r="AL30" s="260"/>
      <c r="AM30" s="11"/>
      <c r="AN30" s="17"/>
      <c r="AO30" s="319"/>
      <c r="AP30" s="137" t="s">
        <v>115</v>
      </c>
      <c r="AQ30" s="90"/>
      <c r="AR30" s="90"/>
      <c r="AS30" s="90"/>
      <c r="AT30" s="90"/>
      <c r="AU30" s="90"/>
      <c r="AV30" s="260"/>
      <c r="AW30" s="11"/>
      <c r="AX30" s="17"/>
      <c r="AY30" s="327"/>
      <c r="AZ30" s="327"/>
      <c r="BA30" s="435"/>
      <c r="BB30" s="435"/>
      <c r="BC30" s="435"/>
      <c r="BD30" s="435"/>
      <c r="BE30" s="435"/>
      <c r="BF30" s="435"/>
      <c r="BI30" s="327"/>
      <c r="BS30" s="327"/>
      <c r="CC30" s="327"/>
      <c r="CM30" s="327"/>
      <c r="CW30" s="327"/>
      <c r="DG30" s="327"/>
      <c r="DQ30" s="327"/>
      <c r="EA30" s="327"/>
      <c r="EK30" s="327"/>
      <c r="EU30" s="327"/>
      <c r="FE30" s="327"/>
      <c r="FO30" s="327"/>
      <c r="FY30" s="327"/>
      <c r="GI30" s="327"/>
      <c r="GS30" s="327"/>
      <c r="HC30" s="327"/>
      <c r="HM30" s="327"/>
      <c r="HW30" s="327"/>
    </row>
    <row r="31" s="2" customFormat="true" ht="15" hidden="true" customHeight="true" x14ac:dyDescent="0.25">
      <c r="A31" s="319"/>
      <c r="B31" s="137" t="s">
        <v>146</v>
      </c>
      <c r="C31" s="90"/>
      <c r="D31" s="90"/>
      <c r="E31" s="90"/>
      <c r="F31" s="90"/>
      <c r="G31" s="90"/>
      <c r="H31" s="260"/>
      <c r="I31" s="11"/>
      <c r="J31" s="17"/>
      <c r="K31" s="319"/>
      <c r="L31" s="137" t="s">
        <v>146</v>
      </c>
      <c r="M31" s="90"/>
      <c r="N31" s="90"/>
      <c r="O31" s="90"/>
      <c r="P31" s="90"/>
      <c r="Q31" s="90"/>
      <c r="R31" s="260"/>
      <c r="S31" s="11"/>
      <c r="T31" s="17"/>
      <c r="U31" s="319"/>
      <c r="V31" s="137" t="s">
        <v>146</v>
      </c>
      <c r="W31" s="90"/>
      <c r="X31" s="90"/>
      <c r="Y31" s="90"/>
      <c r="Z31" s="90"/>
      <c r="AA31" s="90"/>
      <c r="AB31" s="260"/>
      <c r="AC31" s="11"/>
      <c r="AD31" s="17"/>
      <c r="AE31" s="319"/>
      <c r="AF31" s="137" t="s">
        <v>146</v>
      </c>
      <c r="AG31" s="90"/>
      <c r="AH31" s="90"/>
      <c r="AI31" s="90"/>
      <c r="AJ31" s="90"/>
      <c r="AK31" s="90"/>
      <c r="AL31" s="260"/>
      <c r="AM31" s="11"/>
      <c r="AN31" s="17"/>
      <c r="AO31" s="319"/>
      <c r="AP31" s="137" t="s">
        <v>146</v>
      </c>
      <c r="AQ31" s="90"/>
      <c r="AR31" s="90"/>
      <c r="AS31" s="90"/>
      <c r="AT31" s="90"/>
      <c r="AU31" s="90"/>
      <c r="AV31" s="260"/>
      <c r="AW31" s="11"/>
      <c r="AX31" s="17"/>
      <c r="AY31" s="327"/>
      <c r="AZ31" s="327"/>
      <c r="BA31" s="435"/>
      <c r="BB31" s="435"/>
      <c r="BC31" s="435"/>
      <c r="BD31" s="435"/>
      <c r="BE31" s="435"/>
      <c r="BF31" s="435"/>
      <c r="BI31" s="327"/>
      <c r="BS31" s="327"/>
      <c r="CC31" s="327"/>
      <c r="CM31" s="327"/>
      <c r="CW31" s="327"/>
      <c r="DG31" s="327"/>
      <c r="DQ31" s="327"/>
      <c r="EA31" s="327"/>
      <c r="EK31" s="327"/>
      <c r="EU31" s="327"/>
      <c r="FE31" s="327"/>
      <c r="FO31" s="327"/>
      <c r="FY31" s="327"/>
      <c r="GI31" s="327"/>
      <c r="GS31" s="327"/>
      <c r="HC31" s="327"/>
      <c r="HM31" s="327"/>
      <c r="HW31" s="327"/>
    </row>
    <row r="32" ht="16.5" hidden="true" customHeight="true" x14ac:dyDescent="0.25">
      <c r="A32" s="319"/>
      <c r="B32" s="137" t="s">
        <v>147</v>
      </c>
      <c r="C32" s="90"/>
      <c r="D32" s="90"/>
      <c r="E32" s="90"/>
      <c r="F32" s="90"/>
      <c r="G32" s="90"/>
      <c r="H32" s="260"/>
      <c r="I32" s="11"/>
      <c r="J32" s="17"/>
      <c r="K32" s="319"/>
      <c r="L32" s="137" t="s">
        <v>147</v>
      </c>
      <c r="M32" s="90"/>
      <c r="N32" s="90"/>
      <c r="O32" s="90"/>
      <c r="P32" s="90"/>
      <c r="Q32" s="90"/>
      <c r="R32" s="260"/>
      <c r="S32" s="11"/>
      <c r="T32" s="17"/>
      <c r="U32" s="319"/>
      <c r="V32" s="137" t="s">
        <v>147</v>
      </c>
      <c r="W32" s="90"/>
      <c r="X32" s="90"/>
      <c r="Y32" s="90"/>
      <c r="Z32" s="90"/>
      <c r="AA32" s="90"/>
      <c r="AB32" s="260"/>
      <c r="AC32" s="11"/>
      <c r="AD32" s="17"/>
      <c r="AE32" s="319"/>
      <c r="AF32" s="137" t="s">
        <v>147</v>
      </c>
      <c r="AG32" s="90"/>
      <c r="AH32" s="90"/>
      <c r="AI32" s="90"/>
      <c r="AJ32" s="90"/>
      <c r="AK32" s="90"/>
      <c r="AL32" s="260"/>
      <c r="AM32" s="11"/>
      <c r="AN32" s="17"/>
      <c r="AO32" s="319"/>
      <c r="AP32" s="137" t="s">
        <v>147</v>
      </c>
      <c r="AQ32" s="90"/>
      <c r="AR32" s="90"/>
      <c r="AS32" s="90"/>
      <c r="AT32" s="90"/>
      <c r="AU32" s="90"/>
      <c r="AV32" s="260"/>
      <c r="AW32" s="11"/>
      <c r="AX32" s="17"/>
      <c r="BA32" s="434"/>
      <c r="BB32" s="434"/>
      <c r="BC32" s="434"/>
      <c r="BD32" s="434"/>
      <c r="BE32" s="434"/>
      <c r="BF32" s="434"/>
    </row>
    <row r="33" ht="16.5" customHeight="true" x14ac:dyDescent="0.25">
      <c r="A33" s="319"/>
      <c r="B33" s="137" t="s">
        <v>116</v>
      </c>
      <c r="C33" s="90"/>
      <c r="D33" s="90"/>
      <c r="E33" s="90"/>
      <c r="F33" s="90"/>
      <c r="G33" s="90"/>
      <c r="H33" s="260"/>
      <c r="I33" s="11"/>
      <c r="J33" s="17"/>
      <c r="K33" s="319"/>
      <c r="L33" s="137" t="s">
        <v>116</v>
      </c>
      <c r="M33" s="90"/>
      <c r="N33" s="90"/>
      <c r="O33" s="90"/>
      <c r="P33" s="90"/>
      <c r="Q33" s="90"/>
      <c r="R33" s="260"/>
      <c r="S33" s="11"/>
      <c r="T33" s="17"/>
      <c r="U33" s="319"/>
      <c r="V33" s="137" t="s">
        <v>116</v>
      </c>
      <c r="W33" s="90"/>
      <c r="X33" s="90"/>
      <c r="Y33" s="90"/>
      <c r="Z33" s="90"/>
      <c r="AA33" s="90"/>
      <c r="AB33" s="260"/>
      <c r="AC33" s="11"/>
      <c r="AD33" s="17"/>
      <c r="AE33" s="319"/>
      <c r="AF33" s="137" t="s">
        <v>116</v>
      </c>
      <c r="AG33" s="90"/>
      <c r="AH33" s="90"/>
      <c r="AI33" s="90"/>
      <c r="AJ33" s="90"/>
      <c r="AK33" s="90"/>
      <c r="AL33" s="260"/>
      <c r="AM33" s="11"/>
      <c r="AN33" s="17"/>
      <c r="AO33" s="319"/>
      <c r="AP33" s="137" t="s">
        <v>116</v>
      </c>
      <c r="AQ33" s="90"/>
      <c r="AR33" s="90"/>
      <c r="AS33" s="90"/>
      <c r="AT33" s="90"/>
      <c r="AU33" s="90"/>
      <c r="AV33" s="260" t="s">
        <v>187</v>
      </c>
      <c r="AW33" s="11"/>
      <c r="AX33" s="17"/>
      <c r="BA33" s="434"/>
      <c r="BB33" s="434"/>
      <c r="BC33" s="434"/>
      <c r="BD33" s="434"/>
      <c r="BE33" s="434"/>
      <c r="BF33" s="434"/>
    </row>
    <row r="34" ht="16.5" customHeight="true" x14ac:dyDescent="0.25">
      <c r="A34" s="320"/>
      <c r="B34" s="12" t="s">
        <v>23</v>
      </c>
      <c r="C34" s="144"/>
      <c r="D34" s="144"/>
      <c r="E34" s="144"/>
      <c r="F34" s="145"/>
      <c r="G34" s="146"/>
      <c r="H34" s="147"/>
      <c r="I34" s="11"/>
      <c r="J34" s="17"/>
      <c r="K34" s="320"/>
      <c r="L34" s="12" t="s">
        <v>23</v>
      </c>
      <c r="M34" s="144"/>
      <c r="N34" s="10"/>
      <c r="O34" s="10"/>
      <c r="P34" s="145"/>
      <c r="Q34" s="146"/>
      <c r="R34" s="147"/>
      <c r="S34" s="11"/>
      <c r="T34" s="17"/>
      <c r="U34" s="320"/>
      <c r="V34" s="12" t="s">
        <v>23</v>
      </c>
      <c r="W34" s="144"/>
      <c r="X34" s="144"/>
      <c r="Y34" s="144"/>
      <c r="Z34" s="145"/>
      <c r="AA34" s="146"/>
      <c r="AB34" s="147"/>
      <c r="AC34" s="11"/>
      <c r="AD34" s="17"/>
      <c r="AE34" s="320"/>
      <c r="AF34" s="12" t="s">
        <v>23</v>
      </c>
      <c r="AG34" s="144"/>
      <c r="AH34" s="10"/>
      <c r="AI34" s="10"/>
      <c r="AJ34" s="145"/>
      <c r="AK34" s="146"/>
      <c r="AL34" s="147"/>
      <c r="AM34" s="11"/>
      <c r="AN34" s="17"/>
      <c r="AO34" s="320"/>
      <c r="AP34" s="12" t="s">
        <v>23</v>
      </c>
      <c r="AQ34" s="144"/>
      <c r="AR34" s="10"/>
      <c r="AS34" s="10"/>
      <c r="AT34" s="145"/>
      <c r="AU34" s="146"/>
      <c r="AV34" s="147"/>
      <c r="AW34" s="11"/>
      <c r="AX34" s="17"/>
      <c r="BA34" s="434"/>
      <c r="BB34" s="434"/>
      <c r="BC34" s="434"/>
      <c r="BD34" s="434"/>
      <c r="BE34" s="434"/>
      <c r="BF34" s="434"/>
    </row>
    <row r="35" s="3" customFormat="true" ht="16.5" thickBot="true" x14ac:dyDescent="0.3">
      <c r="A35" s="321"/>
      <c r="B35" s="30" t="s">
        <v>20</v>
      </c>
      <c r="C35" s="149"/>
      <c r="D35" s="149"/>
      <c r="E35" s="149"/>
      <c r="F35" s="149"/>
      <c r="G35" s="149"/>
      <c r="H35" s="150"/>
      <c r="I35" s="27"/>
      <c r="J35" s="19"/>
      <c r="K35" s="321"/>
      <c r="L35" s="30" t="s">
        <v>20</v>
      </c>
      <c r="M35" s="149"/>
      <c r="N35" s="154"/>
      <c r="O35" s="154"/>
      <c r="P35" s="149"/>
      <c r="Q35" s="149"/>
      <c r="R35" s="150"/>
      <c r="S35" s="27"/>
      <c r="T35" s="19"/>
      <c r="U35" s="321"/>
      <c r="V35" s="30" t="s">
        <v>20</v>
      </c>
      <c r="W35" s="149"/>
      <c r="X35" s="149"/>
      <c r="Y35" s="149"/>
      <c r="Z35" s="149"/>
      <c r="AA35" s="149"/>
      <c r="AB35" s="150"/>
      <c r="AC35" s="27"/>
      <c r="AD35" s="19"/>
      <c r="AE35" s="321"/>
      <c r="AF35" s="30" t="s">
        <v>20</v>
      </c>
      <c r="AG35" s="149"/>
      <c r="AH35" s="154"/>
      <c r="AI35" s="154"/>
      <c r="AJ35" s="149"/>
      <c r="AK35" s="149"/>
      <c r="AL35" s="150"/>
      <c r="AM35" s="27"/>
      <c r="AN35" s="19"/>
      <c r="AO35" s="321"/>
      <c r="AP35" s="30" t="s">
        <v>20</v>
      </c>
      <c r="AQ35" s="149"/>
      <c r="AR35" s="149"/>
      <c r="AS35" s="149"/>
      <c r="AT35" s="149"/>
      <c r="AU35" s="149"/>
      <c r="AV35" s="156"/>
      <c r="AW35" s="27"/>
      <c r="AX35" s="19"/>
      <c r="AY35" s="322"/>
      <c r="AZ35" s="322"/>
      <c r="BA35" s="436"/>
      <c r="BB35" s="436"/>
      <c r="BC35" s="436"/>
      <c r="BD35" s="436"/>
      <c r="BE35" s="436"/>
      <c r="BF35" s="436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  <row r="624" s="3" customFormat="true" x14ac:dyDescent="0.25">
      <c r="A624" s="322"/>
      <c r="K624" s="322"/>
      <c r="U624" s="322"/>
      <c r="AE624" s="322"/>
      <c r="AO624" s="322"/>
      <c r="AY624" s="322"/>
      <c r="AZ624" s="322"/>
      <c r="BI624" s="322"/>
      <c r="BS624" s="322"/>
      <c r="CC624" s="322"/>
      <c r="CM624" s="322"/>
      <c r="CW624" s="322"/>
      <c r="DG624" s="322"/>
      <c r="DQ624" s="322"/>
      <c r="EA624" s="322"/>
      <c r="EK624" s="322"/>
      <c r="EU624" s="322"/>
      <c r="FE624" s="322"/>
      <c r="FO624" s="322"/>
      <c r="FY624" s="322"/>
      <c r="GI624" s="322"/>
      <c r="GS624" s="322"/>
      <c r="HC624" s="322"/>
      <c r="HM624" s="322"/>
      <c r="HW624" s="322"/>
    </row>
    <row r="625" s="3" customFormat="true" x14ac:dyDescent="0.25">
      <c r="A625" s="322"/>
      <c r="K625" s="322"/>
      <c r="U625" s="322"/>
      <c r="AE625" s="322"/>
      <c r="AO625" s="322"/>
      <c r="AY625" s="322"/>
      <c r="AZ625" s="322"/>
      <c r="BI625" s="322"/>
      <c r="BS625" s="322"/>
      <c r="CC625" s="322"/>
      <c r="CM625" s="322"/>
      <c r="CW625" s="322"/>
      <c r="DG625" s="322"/>
      <c r="DQ625" s="322"/>
      <c r="EA625" s="322"/>
      <c r="EK625" s="322"/>
      <c r="EU625" s="322"/>
      <c r="FE625" s="322"/>
      <c r="FO625" s="322"/>
      <c r="FY625" s="322"/>
      <c r="GI625" s="322"/>
      <c r="GS625" s="322"/>
      <c r="HC625" s="322"/>
      <c r="HM625" s="322"/>
      <c r="HW625" s="322"/>
    </row>
    <row r="626" s="3" customFormat="true" x14ac:dyDescent="0.25">
      <c r="A626" s="322"/>
      <c r="K626" s="322"/>
      <c r="U626" s="322"/>
      <c r="AE626" s="322"/>
      <c r="AO626" s="322"/>
      <c r="AY626" s="322"/>
      <c r="AZ626" s="322"/>
      <c r="BI626" s="322"/>
      <c r="BS626" s="322"/>
      <c r="CC626" s="322"/>
      <c r="CM626" s="322"/>
      <c r="CW626" s="322"/>
      <c r="DG626" s="322"/>
      <c r="DQ626" s="322"/>
      <c r="EA626" s="322"/>
      <c r="EK626" s="322"/>
      <c r="EU626" s="322"/>
      <c r="FE626" s="322"/>
      <c r="FO626" s="322"/>
      <c r="FY626" s="322"/>
      <c r="GI626" s="322"/>
      <c r="GS626" s="322"/>
      <c r="HC626" s="322"/>
      <c r="HM626" s="322"/>
      <c r="HW626" s="322"/>
    </row>
    <row r="627" s="3" customFormat="true" x14ac:dyDescent="0.25">
      <c r="A627" s="322"/>
      <c r="K627" s="322"/>
      <c r="U627" s="322"/>
      <c r="AE627" s="322"/>
      <c r="AO627" s="322"/>
      <c r="AY627" s="322"/>
      <c r="AZ627" s="322"/>
      <c r="BI627" s="322"/>
      <c r="BS627" s="322"/>
      <c r="CC627" s="322"/>
      <c r="CM627" s="322"/>
      <c r="CW627" s="322"/>
      <c r="DG627" s="322"/>
      <c r="DQ627" s="322"/>
      <c r="EA627" s="322"/>
      <c r="EK627" s="322"/>
      <c r="EU627" s="322"/>
      <c r="FE627" s="322"/>
      <c r="FO627" s="322"/>
      <c r="FY627" s="322"/>
      <c r="GI627" s="322"/>
      <c r="GS627" s="322"/>
      <c r="HC627" s="322"/>
      <c r="HM627" s="322"/>
      <c r="HW627" s="322"/>
    </row>
    <row r="628" s="3" customFormat="true" x14ac:dyDescent="0.25">
      <c r="A628" s="322"/>
      <c r="K628" s="322"/>
      <c r="U628" s="322"/>
      <c r="AE628" s="322"/>
      <c r="AO628" s="322"/>
      <c r="AY628" s="322"/>
      <c r="AZ628" s="322"/>
      <c r="BI628" s="322"/>
      <c r="BS628" s="322"/>
      <c r="CC628" s="322"/>
      <c r="CM628" s="322"/>
      <c r="CW628" s="322"/>
      <c r="DG628" s="322"/>
      <c r="DQ628" s="322"/>
      <c r="EA628" s="322"/>
      <c r="EK628" s="322"/>
      <c r="EU628" s="322"/>
      <c r="FE628" s="322"/>
      <c r="FO628" s="322"/>
      <c r="FY628" s="322"/>
      <c r="GI628" s="322"/>
      <c r="GS628" s="322"/>
      <c r="HC628" s="322"/>
      <c r="HM628" s="322"/>
      <c r="HW628" s="322"/>
    </row>
    <row r="629" s="3" customFormat="true" x14ac:dyDescent="0.25">
      <c r="A629" s="322"/>
      <c r="K629" s="322"/>
      <c r="U629" s="322"/>
      <c r="AE629" s="322"/>
      <c r="AO629" s="322"/>
      <c r="AY629" s="322"/>
      <c r="AZ629" s="322"/>
      <c r="BI629" s="322"/>
      <c r="BS629" s="322"/>
      <c r="CC629" s="322"/>
      <c r="CM629" s="322"/>
      <c r="CW629" s="322"/>
      <c r="DG629" s="322"/>
      <c r="DQ629" s="322"/>
      <c r="EA629" s="322"/>
      <c r="EK629" s="322"/>
      <c r="EU629" s="322"/>
      <c r="FE629" s="322"/>
      <c r="FO629" s="322"/>
      <c r="FY629" s="322"/>
      <c r="GI629" s="322"/>
      <c r="GS629" s="322"/>
      <c r="HC629" s="322"/>
      <c r="HM629" s="322"/>
      <c r="HW629" s="322"/>
    </row>
    <row r="630" s="3" customFormat="true" x14ac:dyDescent="0.25">
      <c r="A630" s="322"/>
      <c r="K630" s="322"/>
      <c r="U630" s="322"/>
      <c r="AE630" s="322"/>
      <c r="AO630" s="322"/>
      <c r="AY630" s="322"/>
      <c r="AZ630" s="322"/>
      <c r="BI630" s="322"/>
      <c r="BS630" s="322"/>
      <c r="CC630" s="322"/>
      <c r="CM630" s="322"/>
      <c r="CW630" s="322"/>
      <c r="DG630" s="322"/>
      <c r="DQ630" s="322"/>
      <c r="EA630" s="322"/>
      <c r="EK630" s="322"/>
      <c r="EU630" s="322"/>
      <c r="FE630" s="322"/>
      <c r="FO630" s="322"/>
      <c r="FY630" s="322"/>
      <c r="GI630" s="322"/>
      <c r="GS630" s="322"/>
      <c r="HC630" s="322"/>
      <c r="HM630" s="322"/>
      <c r="HW630" s="322"/>
    </row>
    <row r="631" s="3" customFormat="true" x14ac:dyDescent="0.25">
      <c r="A631" s="322"/>
      <c r="K631" s="322"/>
      <c r="U631" s="322"/>
      <c r="AE631" s="322"/>
      <c r="AO631" s="322"/>
      <c r="AY631" s="322"/>
      <c r="AZ631" s="322"/>
      <c r="BI631" s="322"/>
      <c r="BS631" s="322"/>
      <c r="CC631" s="322"/>
      <c r="CM631" s="322"/>
      <c r="CW631" s="322"/>
      <c r="DG631" s="322"/>
      <c r="DQ631" s="322"/>
      <c r="EA631" s="322"/>
      <c r="EK631" s="322"/>
      <c r="EU631" s="322"/>
      <c r="FE631" s="322"/>
      <c r="FO631" s="322"/>
      <c r="FY631" s="322"/>
      <c r="GI631" s="322"/>
      <c r="GS631" s="322"/>
      <c r="HC631" s="322"/>
      <c r="HM631" s="322"/>
      <c r="HW631" s="322"/>
    </row>
    <row r="632" s="3" customFormat="true" x14ac:dyDescent="0.25">
      <c r="A632" s="322"/>
      <c r="K632" s="322"/>
      <c r="U632" s="322"/>
      <c r="AE632" s="322"/>
      <c r="AO632" s="322"/>
      <c r="AY632" s="322"/>
      <c r="AZ632" s="322"/>
      <c r="BI632" s="322"/>
      <c r="BS632" s="322"/>
      <c r="CC632" s="322"/>
      <c r="CM632" s="322"/>
      <c r="CW632" s="322"/>
      <c r="DG632" s="322"/>
      <c r="DQ632" s="322"/>
      <c r="EA632" s="322"/>
      <c r="EK632" s="322"/>
      <c r="EU632" s="322"/>
      <c r="FE632" s="322"/>
      <c r="FO632" s="322"/>
      <c r="FY632" s="322"/>
      <c r="GI632" s="322"/>
      <c r="GS632" s="322"/>
      <c r="HC632" s="322"/>
      <c r="HM632" s="322"/>
      <c r="HW632" s="322"/>
    </row>
    <row r="633" s="3" customFormat="true" x14ac:dyDescent="0.25">
      <c r="A633" s="322"/>
      <c r="K633" s="322"/>
      <c r="U633" s="322"/>
      <c r="AE633" s="322"/>
      <c r="AO633" s="322"/>
      <c r="AY633" s="322"/>
      <c r="AZ633" s="322"/>
      <c r="BI633" s="322"/>
      <c r="BS633" s="322"/>
      <c r="CC633" s="322"/>
      <c r="CM633" s="322"/>
      <c r="CW633" s="322"/>
      <c r="DG633" s="322"/>
      <c r="DQ633" s="322"/>
      <c r="EA633" s="322"/>
      <c r="EK633" s="322"/>
      <c r="EU633" s="322"/>
      <c r="FE633" s="322"/>
      <c r="FO633" s="322"/>
      <c r="FY633" s="322"/>
      <c r="GI633" s="322"/>
      <c r="GS633" s="322"/>
      <c r="HC633" s="322"/>
      <c r="HM633" s="322"/>
      <c r="HW633" s="322"/>
    </row>
    <row r="634" s="3" customFormat="true" x14ac:dyDescent="0.25">
      <c r="A634" s="322"/>
      <c r="K634" s="322"/>
      <c r="U634" s="322"/>
      <c r="AE634" s="322"/>
      <c r="AO634" s="322"/>
      <c r="AY634" s="322"/>
      <c r="AZ634" s="322"/>
      <c r="BI634" s="322"/>
      <c r="BS634" s="322"/>
      <c r="CC634" s="322"/>
      <c r="CM634" s="322"/>
      <c r="CW634" s="322"/>
      <c r="DG634" s="322"/>
      <c r="DQ634" s="322"/>
      <c r="EA634" s="322"/>
      <c r="EK634" s="322"/>
      <c r="EU634" s="322"/>
      <c r="FE634" s="322"/>
      <c r="FO634" s="322"/>
      <c r="FY634" s="322"/>
      <c r="GI634" s="322"/>
      <c r="GS634" s="322"/>
      <c r="HC634" s="322"/>
      <c r="HM634" s="322"/>
      <c r="HW634" s="322"/>
    </row>
    <row r="635" s="3" customFormat="true" x14ac:dyDescent="0.25">
      <c r="A635" s="322"/>
      <c r="K635" s="322"/>
      <c r="U635" s="322"/>
      <c r="AE635" s="322"/>
      <c r="AO635" s="322"/>
      <c r="AY635" s="322"/>
      <c r="AZ635" s="322"/>
      <c r="BI635" s="322"/>
      <c r="BS635" s="322"/>
      <c r="CC635" s="322"/>
      <c r="CM635" s="322"/>
      <c r="CW635" s="322"/>
      <c r="DG635" s="322"/>
      <c r="DQ635" s="322"/>
      <c r="EA635" s="322"/>
      <c r="EK635" s="322"/>
      <c r="EU635" s="322"/>
      <c r="FE635" s="322"/>
      <c r="FO635" s="322"/>
      <c r="FY635" s="322"/>
      <c r="GI635" s="322"/>
      <c r="GS635" s="322"/>
      <c r="HC635" s="322"/>
      <c r="HM635" s="322"/>
      <c r="HW635" s="322"/>
    </row>
    <row r="636" s="3" customFormat="true" x14ac:dyDescent="0.25">
      <c r="A636" s="322"/>
      <c r="K636" s="322"/>
      <c r="U636" s="322"/>
      <c r="AE636" s="322"/>
      <c r="AO636" s="322"/>
      <c r="AY636" s="322"/>
      <c r="AZ636" s="322"/>
      <c r="BI636" s="322"/>
      <c r="BS636" s="322"/>
      <c r="CC636" s="322"/>
      <c r="CM636" s="322"/>
      <c r="CW636" s="322"/>
      <c r="DG636" s="322"/>
      <c r="DQ636" s="322"/>
      <c r="EA636" s="322"/>
      <c r="EK636" s="322"/>
      <c r="EU636" s="322"/>
      <c r="FE636" s="322"/>
      <c r="FO636" s="322"/>
      <c r="FY636" s="322"/>
      <c r="GI636" s="322"/>
      <c r="GS636" s="322"/>
      <c r="HC636" s="322"/>
      <c r="HM636" s="322"/>
      <c r="HW636" s="322"/>
    </row>
    <row r="637" s="3" customFormat="true" x14ac:dyDescent="0.25">
      <c r="A637" s="322"/>
      <c r="K637" s="322"/>
      <c r="U637" s="322"/>
      <c r="AE637" s="322"/>
      <c r="AO637" s="322"/>
      <c r="AY637" s="322"/>
      <c r="AZ637" s="322"/>
      <c r="BI637" s="322"/>
      <c r="BS637" s="322"/>
      <c r="CC637" s="322"/>
      <c r="CM637" s="322"/>
      <c r="CW637" s="322"/>
      <c r="DG637" s="322"/>
      <c r="DQ637" s="322"/>
      <c r="EA637" s="322"/>
      <c r="EK637" s="322"/>
      <c r="EU637" s="322"/>
      <c r="FE637" s="322"/>
      <c r="FO637" s="322"/>
      <c r="FY637" s="322"/>
      <c r="GI637" s="322"/>
      <c r="GS637" s="322"/>
      <c r="HC637" s="322"/>
      <c r="HM637" s="322"/>
      <c r="HW637" s="322"/>
    </row>
    <row r="638" s="3" customFormat="true" x14ac:dyDescent="0.25">
      <c r="A638" s="322"/>
      <c r="K638" s="322"/>
      <c r="U638" s="322"/>
      <c r="AE638" s="322"/>
      <c r="AO638" s="322"/>
      <c r="AY638" s="322"/>
      <c r="AZ638" s="322"/>
      <c r="BI638" s="322"/>
      <c r="BS638" s="322"/>
      <c r="CC638" s="322"/>
      <c r="CM638" s="322"/>
      <c r="CW638" s="322"/>
      <c r="DG638" s="322"/>
      <c r="DQ638" s="322"/>
      <c r="EA638" s="322"/>
      <c r="EK638" s="322"/>
      <c r="EU638" s="322"/>
      <c r="FE638" s="322"/>
      <c r="FO638" s="322"/>
      <c r="FY638" s="322"/>
      <c r="GI638" s="322"/>
      <c r="GS638" s="322"/>
      <c r="HC638" s="322"/>
      <c r="HM638" s="322"/>
      <c r="HW638" s="322"/>
    </row>
    <row r="639" s="3" customFormat="true" x14ac:dyDescent="0.25">
      <c r="A639" s="322"/>
      <c r="K639" s="322"/>
      <c r="U639" s="322"/>
      <c r="AE639" s="322"/>
      <c r="AO639" s="322"/>
      <c r="AY639" s="322"/>
      <c r="AZ639" s="322"/>
      <c r="BI639" s="322"/>
      <c r="BS639" s="322"/>
      <c r="CC639" s="322"/>
      <c r="CM639" s="322"/>
      <c r="CW639" s="322"/>
      <c r="DG639" s="322"/>
      <c r="DQ639" s="322"/>
      <c r="EA639" s="322"/>
      <c r="EK639" s="322"/>
      <c r="EU639" s="322"/>
      <c r="FE639" s="322"/>
      <c r="FO639" s="322"/>
      <c r="FY639" s="322"/>
      <c r="GI639" s="322"/>
      <c r="GS639" s="322"/>
      <c r="HC639" s="322"/>
      <c r="HM639" s="322"/>
      <c r="HW639" s="322"/>
    </row>
    <row r="640" s="3" customFormat="true" x14ac:dyDescent="0.25">
      <c r="A640" s="322"/>
      <c r="K640" s="322"/>
      <c r="U640" s="322"/>
      <c r="AE640" s="322"/>
      <c r="AO640" s="322"/>
      <c r="AY640" s="322"/>
      <c r="AZ640" s="322"/>
      <c r="BI640" s="322"/>
      <c r="BS640" s="322"/>
      <c r="CC640" s="322"/>
      <c r="CM640" s="322"/>
      <c r="CW640" s="322"/>
      <c r="DG640" s="322"/>
      <c r="DQ640" s="322"/>
      <c r="EA640" s="322"/>
      <c r="EK640" s="322"/>
      <c r="EU640" s="322"/>
      <c r="FE640" s="322"/>
      <c r="FO640" s="322"/>
      <c r="FY640" s="322"/>
      <c r="GI640" s="322"/>
      <c r="GS640" s="322"/>
      <c r="HC640" s="322"/>
      <c r="HM640" s="322"/>
      <c r="HW640" s="322"/>
    </row>
    <row r="641" s="3" customFormat="true" x14ac:dyDescent="0.25">
      <c r="A641" s="322"/>
      <c r="K641" s="322"/>
      <c r="U641" s="322"/>
      <c r="AE641" s="322"/>
      <c r="AO641" s="322"/>
      <c r="AY641" s="322"/>
      <c r="AZ641" s="322"/>
      <c r="BI641" s="322"/>
      <c r="BS641" s="322"/>
      <c r="CC641" s="322"/>
      <c r="CM641" s="322"/>
      <c r="CW641" s="322"/>
      <c r="DG641" s="322"/>
      <c r="DQ641" s="322"/>
      <c r="EA641" s="322"/>
      <c r="EK641" s="322"/>
      <c r="EU641" s="322"/>
      <c r="FE641" s="322"/>
      <c r="FO641" s="322"/>
      <c r="FY641" s="322"/>
      <c r="GI641" s="322"/>
      <c r="GS641" s="322"/>
      <c r="HC641" s="322"/>
      <c r="HM641" s="322"/>
      <c r="HW641" s="322"/>
    </row>
  </sheetData>
  <mergeCells count="16">
    <mergeCell ref="AQ1:AV2"/>
    <mergeCell ref="AQ3:AV3"/>
    <mergeCell ref="AP28:AV28"/>
    <mergeCell ref="AZ28:BF28"/>
    <mergeCell ref="B28:H28"/>
    <mergeCell ref="L28:R28"/>
    <mergeCell ref="V28:AB28"/>
    <mergeCell ref="AF28:AL28"/>
    <mergeCell ref="C1:H2"/>
    <mergeCell ref="M1:R2"/>
    <mergeCell ref="W1:AB2"/>
    <mergeCell ref="AG1:AL2"/>
    <mergeCell ref="C3:H3"/>
    <mergeCell ref="M3:R3"/>
    <mergeCell ref="W3:AB3"/>
    <mergeCell ref="AG3:AL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2018-06-12T05:54:50Z</dcterms:modified>
</cp:coreProperties>
</file>