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<sst xmlns="http://schemas.openxmlformats.org/spreadsheetml/2006/main" count="1464" uniqueCount="233">
  <si>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</si>
  <si>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</si>
  <si>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</si>
  <si>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</si>
  <si>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</si>
  <si>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</si>
  <si>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</si>
  <si>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</si>
  <si>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</si>
  <si>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</si>
  <si>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</si>
  <si>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</si>
  <si>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</si>
  <si>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</si>
  <si>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</si>
  <si>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</si>
  <si>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</si>
  <si>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</si>
  <si>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</si>
  <si>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</si>
  <si>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</si>
  <si>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</si>
  <si>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</si>
  <si>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</si>
  <si>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</si>
  <si>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</si>
  <si>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</si>
  <si>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</si>
  <si>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</si>
  <si>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</si>
  <si>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</si>
  <si>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</si>
  <si>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</si>
  <si>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</si>
  <si>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</si>
  <si>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</si>
  <si>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</si>
  <si>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</si>
  <si>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</si>
  <si>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</si>
  <si>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</si>
  <si>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</si>
  <si>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</si>
  <si>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</si>
  <si>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</si>
  <si>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</si>
  <si>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</si>
  <si>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</si>
  <si>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</si>
  <si>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</si>
  <si>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</si>
  <si>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</si>
  <si>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</si>
  <si>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</si>
  <si>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</si>
  <si>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</si>
  <si>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</si>
  <si>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</si>
  <si>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</si>
  <si>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</si>
  <si>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</si>
  <si>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</si>
  <si>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</si>
  <si>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</si>
  <si>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</si>
  <si>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</si>
  <si>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</si>
  <si>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</si>
  <si>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</si>
  <si>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</si>
  <si>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</si>
  <si>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</si>
  <si>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</si>
  <si>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</si>
  <si>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</si>
  <si>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</si>
  <si>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</si>
  <si>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</si>
  <si>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</si>
  <si>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</si>
  <si>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</si>
  <si>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</si>
  <si>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</si>
  <si>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</si>
  <si>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</si>
  <si>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</si>
  <si>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</si>
  <si>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</si>
  <si>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</si>
  <si>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</si>
  <si>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</si>
  <si>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</si>
  <si>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</si>
  <si>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</si>
  <si>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</si>
  <si>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</si>
  <si>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</si>
  <si>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</si>
  <si>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</si>
  <si>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</si>
  <si>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</si>
  <si>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</si>
  <si>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</si>
  <si>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</si>
  <si>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</si>
  <si>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</si>
  <si>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</si>
  <si>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</si>
  <si>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</si>
  <si>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</si>
  <si>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</si>
  <si>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</si>
  <si>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</si>
  <si>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</si>
  <si>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</si>
  <si>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</si>
  <si>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</si>
  <si>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</si>
  <si>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</si>
  <si>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</si>
  <si>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</si>
  <si>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</si>
  <si>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</si>
  <si>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</si>
  <si>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</si>
  <si>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</si>
  <si>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</si>
  <si>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</si>
  <si>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</si>
  <si>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</si>
  <si>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</si>
  <si>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</si>
  <si>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</si>
  <si>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</si>
  <si>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</si>
  <si>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</si>
  <si>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</si>
  <si>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</si>
  <si>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</si>
  <si>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</si>
  <si>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</si>
  <si>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</si>
  <si>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</si>
  <si>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</si>
  <si>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</si>
  <si>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</si>
  <si>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</si>
  <si>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</si>
  <si>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</si>
  <si>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</si>
  <si>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</si>
  <si>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</si>
  <si>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</si>
  <si>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</si>
  <si>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</si>
  <si>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</si>
  <si>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</si>
  <si>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</si>
  <si>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</si>
  <si>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</si>
  <si>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</si>
  <si>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</si>
  <si>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</si>
  <si>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</si>
  <si>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</si>
  <si>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</si>
  <si>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</si>
  <si>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</si>
  <si>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</si>
  <si>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</si>
  <si>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</si>
  <si>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</si>
  <si>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</si>
  <si>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</si>
  <si>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</si>
  <si>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</si>
  <si>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</si>
  <si>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</si>
  <si>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</si>
  <si>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Oman</t>
  </si>
  <si>
    <t>Census</t>
  </si>
  <si>
    <t>Meets drinking water standards based on water testing</t>
  </si>
  <si>
    <t>Yes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</si>
  <si>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</si>
  <si>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</si>
  <si>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</si>
  <si>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Values in grey text are imputed based on extrapolation of available data</t>
  </si>
  <si>
    <t>Approved water supply</t>
  </si>
  <si>
    <t xml:space="preserve">Data are collected twice per year. The minimum value between April and October is used above. The estimate for the proportion of schools that meet Omani drinking water standards including water testing is used as a conservative estimate for 'basic' service in the absence of other information. </t>
  </si>
  <si>
    <t xml:space="preserve">Data are collected twice per year. The minimum value between April and October is used above. </t>
  </si>
  <si>
    <t>Satisfactory sewage disposal</t>
  </si>
  <si>
    <t>Other</t>
  </si>
  <si>
    <t>Annual Health Report 2009 (Ministry of Health, Department of Health Information and Statistics)</t>
  </si>
  <si>
    <t>MOH09</t>
  </si>
  <si>
    <t>Annual Health Report 2010 (Ministry of Health, Department of Health Information and Statistics)</t>
  </si>
  <si>
    <t>MOH10</t>
  </si>
  <si>
    <t>Annual Health Report 2011 (Ministry of Health, Department of Health Information and Statistics)</t>
  </si>
  <si>
    <t>MOH11</t>
  </si>
  <si>
    <t>Annual Health Report 2012 (Ministry of Health, Department of Health Information and Statistics)</t>
  </si>
  <si>
    <t>MOH12</t>
  </si>
  <si>
    <t>Known drinking water source</t>
  </si>
  <si>
    <t>There are no data available to estimate 'basic'.</t>
  </si>
  <si>
    <t>Clean public toilets</t>
  </si>
  <si>
    <t>No open drains</t>
  </si>
  <si>
    <t>Annual Health Report 2013 (Ministry of Health, Department of Health Information and Statistics)</t>
  </si>
  <si>
    <t>MOH13</t>
  </si>
  <si>
    <t>Annual Health Report 2014 (Ministry of Health, Department of Health Information and Statistics)</t>
  </si>
  <si>
    <t>MOH14</t>
  </si>
  <si>
    <t xml:space="preserve">The indicator "clean public toilets" is not aligned with the indicator for 'basic' which includes that toilets are usable defined by accessible, private and functional. It is therefore not used to create an estimate for 'basic'. </t>
  </si>
  <si>
    <t>Annual Health Report 2015 (Ministry of Health, Department of Health Information and Statistics)</t>
  </si>
  <si>
    <t>MOH15</t>
  </si>
  <si>
    <t>Annual Health Report 2016 (Ministry of Health, Department of Health Information and Statistics)</t>
  </si>
  <si>
    <t>MOH16</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</si>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</sst>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8" fillId="0" borderId="0" xfId="9" applyFont="true"/>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 fillId="40" borderId="2" xfId="0" applyFont="true" applyFill="true" applyBorder="true" applyAlignment="true">
      <alignment horizontal="center" vertical="center"/>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1"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1" fontId="153" fillId="127" borderId="162" xfId="0" applyNumberFormat="true" applyFont="true" applyFill="true" applyBorder="true" applyAlignment="true" applyProtection="true">
      <alignment horizontal="center" vertical="center"/>
    </xf>
    <xf numFmtId="1"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1" fontId="158" fillId="132" borderId="167" xfId="0" applyNumberFormat="true" applyFont="true" applyFill="true" applyBorder="true" applyAlignment="true" applyProtection="true">
      <alignment horizontal="center" vertical="center"/>
    </xf>
    <xf numFmtId="1"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1" fontId="163" fillId="137" borderId="172" xfId="0" applyNumberFormat="true" applyFont="true" applyFill="true" applyBorder="true" applyAlignment="true" applyProtection="true">
      <alignment horizontal="center" vertical="center"/>
    </xf>
    <xf numFmtId="1"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1" fontId="168" fillId="142" borderId="177" xfId="0" applyNumberFormat="true" applyFont="true" applyFill="true" applyBorder="true" applyAlignment="true" applyProtection="true">
      <alignment horizontal="center" vertical="center"/>
    </xf>
    <xf numFmtId="1"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1"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F7B-4899-92D0-90E195F54B5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7B-4899-92D0-90E195F54B5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7B-4899-92D0-90E195F54B5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7B-4899-92D0-90E195F54B5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7B-4899-92D0-90E195F54B5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7B-4899-92D0-90E195F54B5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F7B-4899-92D0-90E195F54B5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3F7B-4899-92D0-90E195F54B5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3F7B-4899-92D0-90E195F54B57}"/>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66-42E2-B3C8-2D995391DA1E}"/>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66-42E2-B3C8-2D995391DA1E}"/>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66-42E2-B3C8-2D995391DA1E}"/>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66-42E2-B3C8-2D995391DA1E}"/>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66-42E2-B3C8-2D995391DA1E}"/>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66-42E2-B3C8-2D995391DA1E}"/>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66-42E2-B3C8-2D995391DA1E}"/>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66-42E2-B3C8-2D995391DA1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66-42E2-B3C8-2D995391DA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2E66-42E2-B3C8-2D995391DA1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66-42E2-B3C8-2D995391DA1E}"/>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66-42E2-B3C8-2D995391DA1E}"/>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66-42E2-B3C8-2D995391DA1E}"/>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E66-42E2-B3C8-2D995391DA1E}"/>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E66-42E2-B3C8-2D995391DA1E}"/>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E66-42E2-B3C8-2D995391DA1E}"/>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E66-42E2-B3C8-2D995391DA1E}"/>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E66-42E2-B3C8-2D995391DA1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E66-42E2-B3C8-2D995391DA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2E66-42E2-B3C8-2D995391DA1E}"/>
            </c:ext>
          </c:extLst>
        </c:ser>
        <c:dLbls>
          <c:showLegendKey val="0"/>
          <c:showVal val="0"/>
          <c:showCatName val="0"/>
          <c:showSerName val="0"/>
          <c:showPercent val="0"/>
          <c:showBubbleSize val="0"/>
        </c:dLbls>
        <c:axId val="84726144"/>
        <c:axId val="84727680"/>
      </c:scatterChart>
      <c:valAx>
        <c:axId val="84726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680"/>
        <c:crosses val="autoZero"/>
        <c:crossBetween val="midCat"/>
        <c:majorUnit val="5"/>
      </c:valAx>
      <c:valAx>
        <c:axId val="84727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9D-4CD0-93DE-33350B5DDA8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9D-4CD0-93DE-33350B5DDA84}"/>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9D-4CD0-93DE-33350B5DDA8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9D-4CD0-93DE-33350B5DDA84}"/>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9D-4CD0-93DE-33350B5DDA8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9D-4CD0-93DE-33350B5DDA8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9D-4CD0-93DE-33350B5DDA8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69D-4CD0-93DE-33350B5DDA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9D-4CD0-93DE-33350B5DD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9D-4CD0-93DE-33350B5DDA8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9D-4CD0-93DE-33350B5DDA8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69D-4CD0-93DE-33350B5DDA8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69D-4CD0-93DE-33350B5DDA8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69D-4CD0-93DE-33350B5DDA8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69D-4CD0-93DE-33350B5DDA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69D-4CD0-93DE-33350B5DD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A69D-4CD0-93DE-33350B5DDA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69D-4CD0-93DE-33350B5DDA8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69D-4CD0-93DE-33350B5DDA84}"/>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69D-4CD0-93DE-33350B5DDA8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69D-4CD0-93DE-33350B5DDA84}"/>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69D-4CD0-93DE-33350B5DDA8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69D-4CD0-93DE-33350B5DDA8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69D-4CD0-93DE-33350B5DDA8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69D-4CD0-93DE-33350B5DDA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69D-4CD0-93DE-33350B5DD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A69D-4CD0-93DE-33350B5DDA84}"/>
            </c:ext>
          </c:extLst>
        </c:ser>
        <c:dLbls>
          <c:showLegendKey val="0"/>
          <c:showVal val="0"/>
          <c:showCatName val="0"/>
          <c:showSerName val="0"/>
          <c:showPercent val="0"/>
          <c:showBubbleSize val="0"/>
        </c:dLbls>
        <c:axId val="84882176"/>
        <c:axId val="84883712"/>
      </c:scatterChart>
      <c:valAx>
        <c:axId val="84882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3712"/>
        <c:crosses val="autoZero"/>
        <c:crossBetween val="midCat"/>
        <c:majorUnit val="5"/>
      </c:valAx>
      <c:valAx>
        <c:axId val="84883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21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1ED-4656-996F-A1037434DD9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1ED-4656-996F-A1037434DD9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ED-4656-996F-A1037434DD9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ED-4656-996F-A1037434DD9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ED-4656-996F-A1037434DD9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ED-4656-996F-A1037434DD9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ED-4656-996F-A1037434DD9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ED-4656-996F-A1037434DD9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1ED-4656-996F-A1037434DD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1ED-4656-996F-A1037434DD9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1ED-4656-996F-A1037434DD9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1ED-4656-996F-A1037434DD9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1ED-4656-996F-A1037434DD9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1ED-4656-996F-A1037434DD9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1ED-4656-996F-A1037434DD9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1ED-4656-996F-A1037434DD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61ED-4656-996F-A1037434DD9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1ED-4656-996F-A1037434DD9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1ED-4656-996F-A1037434DD9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1ED-4656-996F-A1037434DD9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1ED-4656-996F-A1037434DD9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1ED-4656-996F-A1037434DD9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1ED-4656-996F-A1037434DD9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1ED-4656-996F-A1037434DD9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1ED-4656-996F-A1037434DD9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1ED-4656-996F-A1037434DD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D-61ED-4656-996F-A1037434DD96}"/>
            </c:ext>
          </c:extLst>
        </c:ser>
        <c:dLbls>
          <c:showLegendKey val="0"/>
          <c:showVal val="0"/>
          <c:showCatName val="0"/>
          <c:showSerName val="0"/>
          <c:showPercent val="0"/>
          <c:showBubbleSize val="0"/>
        </c:dLbls>
        <c:axId val="85604224"/>
        <c:axId val="85605760"/>
      </c:scatterChart>
      <c:valAx>
        <c:axId val="85604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5760"/>
        <c:crosses val="autoZero"/>
        <c:crossBetween val="midCat"/>
        <c:majorUnit val="5"/>
      </c:valAx>
      <c:valAx>
        <c:axId val="8560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42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59C-4F3C-98CB-3A4DB3FB1B51}"/>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9C-4F3C-98CB-3A4DB3FB1B51}"/>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9C-4F3C-98CB-3A4DB3FB1B51}"/>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9C-4F3C-98CB-3A4DB3FB1B51}"/>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59C-4F3C-98CB-3A4DB3FB1B51}"/>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59C-4F3C-98CB-3A4DB3FB1B51}"/>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59C-4F3C-98CB-3A4DB3FB1B51}"/>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59C-4F3C-98CB-3A4DB3FB1B51}"/>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59C-4F3C-98CB-3A4DB3FB1B51}"/>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59C-4F3C-98CB-3A4DB3FB1B51}"/>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59C-4F3C-98CB-3A4DB3FB1B51}"/>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59C-4F3C-98CB-3A4DB3FB1B51}"/>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59C-4F3C-98CB-3A4DB3FB1B51}"/>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59C-4F3C-98CB-3A4DB3FB1B5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59C-4F3C-98CB-3A4DB3FB1B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759C-4F3C-98CB-3A4DB3FB1B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59C-4F3C-98CB-3A4DB3FB1B51}"/>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59C-4F3C-98CB-3A4DB3FB1B51}"/>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59C-4F3C-98CB-3A4DB3FB1B51}"/>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59C-4F3C-98CB-3A4DB3FB1B51}"/>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59C-4F3C-98CB-3A4DB3FB1B51}"/>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59C-4F3C-98CB-3A4DB3FB1B51}"/>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59C-4F3C-98CB-3A4DB3FB1B51}"/>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59C-4F3C-98CB-3A4DB3FB1B5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59C-4F3C-98CB-3A4DB3FB1B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759C-4F3C-98CB-3A4DB3FB1B51}"/>
            </c:ext>
          </c:extLst>
        </c:ser>
        <c:dLbls>
          <c:showLegendKey val="0"/>
          <c:showVal val="0"/>
          <c:showCatName val="0"/>
          <c:showSerName val="0"/>
          <c:showPercent val="0"/>
          <c:showBubbleSize val="0"/>
        </c:dLbls>
        <c:axId val="85886464"/>
        <c:axId val="85888000"/>
      </c:scatterChart>
      <c:valAx>
        <c:axId val="8588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8000"/>
        <c:crosses val="autoZero"/>
        <c:crossBetween val="midCat"/>
        <c:majorUnit val="5"/>
      </c:valAx>
      <c:valAx>
        <c:axId val="8588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362-4E47-9802-4FF820047BF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362-4E47-9802-4FF820047BF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62-4E47-9802-4FF820047BF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62-4E47-9802-4FF820047BF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62-4E47-9802-4FF820047BF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62-4E47-9802-4FF820047BF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362-4E47-9802-4FF820047BF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362-4E47-9802-4FF820047BF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362-4E47-9802-4FF820047BF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362-4E47-9802-4FF820047BF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362-4E47-9802-4FF820047BF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362-4E47-9802-4FF820047BF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362-4E47-9802-4FF820047BF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362-4E47-9802-4FF820047B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A362-4E47-9802-4FF820047BF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362-4E47-9802-4FF820047BF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362-4E47-9802-4FF820047BF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362-4E47-9802-4FF820047BF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362-4E47-9802-4FF820047BF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362-4E47-9802-4FF820047BF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362-4E47-9802-4FF820047BF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362-4E47-9802-4FF820047BF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362-4E47-9802-4FF820047BF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362-4E47-9802-4FF820047B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A362-4E47-9802-4FF820047BF6}"/>
            </c:ext>
          </c:extLst>
        </c:ser>
        <c:dLbls>
          <c:showLegendKey val="0"/>
          <c:showVal val="0"/>
          <c:showCatName val="0"/>
          <c:showSerName val="0"/>
          <c:showPercent val="0"/>
          <c:showBubbleSize val="0"/>
        </c:dLbls>
        <c:axId val="86521344"/>
        <c:axId val="86522880"/>
      </c:scatterChart>
      <c:valAx>
        <c:axId val="86521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880"/>
        <c:crosses val="autoZero"/>
        <c:crossBetween val="midCat"/>
        <c:majorUnit val="5"/>
      </c:valAx>
      <c:valAx>
        <c:axId val="865228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13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13-49C1-99E0-53EBDA3489C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13-49C1-99E0-53EBDA3489C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13-49C1-99E0-53EBDA3489C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13-49C1-99E0-53EBDA3489C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13-49C1-99E0-53EBDA3489C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13-49C1-99E0-53EBDA3489C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13-49C1-99E0-53EBDA3489C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313-49C1-99E0-53EBDA3489C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313-49C1-99E0-53EBDA3489C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313-49C1-99E0-53EBDA3489C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313-49C1-99E0-53EBDA3489C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313-49C1-99E0-53EBDA3489C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313-49C1-99E0-53EBDA3489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2313-49C1-99E0-53EBDA3489C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313-49C1-99E0-53EBDA3489C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313-49C1-99E0-53EBDA3489C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313-49C1-99E0-53EBDA3489C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313-49C1-99E0-53EBDA3489C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313-49C1-99E0-53EBDA3489C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313-49C1-99E0-53EBDA3489C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313-49C1-99E0-53EBDA3489C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313-49C1-99E0-53EBDA3489C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313-49C1-99E0-53EBDA3489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2313-49C1-99E0-53EBDA3489C6}"/>
            </c:ext>
          </c:extLst>
        </c:ser>
        <c:dLbls>
          <c:showLegendKey val="0"/>
          <c:showVal val="0"/>
          <c:showCatName val="0"/>
          <c:showSerName val="0"/>
          <c:showPercent val="0"/>
          <c:showBubbleSize val="0"/>
        </c:dLbls>
        <c:axId val="89368448"/>
        <c:axId val="89369984"/>
      </c:scatterChart>
      <c:valAx>
        <c:axId val="8936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9984"/>
        <c:crosses val="autoZero"/>
        <c:crossBetween val="midCat"/>
        <c:majorUnit val="5"/>
      </c:valAx>
      <c:valAx>
        <c:axId val="89369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D8-47DE-82CD-A06AABD0E6A5}"/>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D8-47DE-82CD-A06AABD0E6A5}"/>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D8-47DE-82CD-A06AABD0E6A5}"/>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D8-47DE-82CD-A06AABD0E6A5}"/>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D8-47DE-82CD-A06AABD0E6A5}"/>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D8-47DE-82CD-A06AABD0E6A5}"/>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D8-47DE-82CD-A06AABD0E6A5}"/>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D8-47DE-82CD-A06AABD0E6A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D8-47DE-82CD-A06AABD0E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D8-47DE-82CD-A06AABD0E6A5}"/>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D8-47DE-82CD-A06AABD0E6A5}"/>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D8-47DE-82CD-A06AABD0E6A5}"/>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D8-47DE-82CD-A06AABD0E6A5}"/>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D8-47DE-82CD-A06AABD0E6A5}"/>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9D8-47DE-82CD-A06AABD0E6A5}"/>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9D8-47DE-82CD-A06AABD0E6A5}"/>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9D8-47DE-82CD-A06AABD0E6A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9D8-47DE-82CD-A06AABD0E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9D8-47DE-82CD-A06AABD0E6A5}"/>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9D8-47DE-82CD-A06AABD0E6A5}"/>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9D8-47DE-82CD-A06AABD0E6A5}"/>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9D8-47DE-82CD-A06AABD0E6A5}"/>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9D8-47DE-82CD-A06AABD0E6A5}"/>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9D8-47DE-82CD-A06AABD0E6A5}"/>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9D8-47DE-82CD-A06AABD0E6A5}"/>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9D8-47DE-82CD-A06AABD0E6A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9D8-47DE-82CD-A06AABD0E6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420160"/>
        <c:axId val="91421696"/>
      </c:scatterChart>
      <c:valAx>
        <c:axId val="91420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1696"/>
        <c:crosses val="autoZero"/>
        <c:crossBetween val="midCat"/>
        <c:majorUnit val="5"/>
      </c:valAx>
      <c:valAx>
        <c:axId val="91421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01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FB-4722-AF62-697FC363BE10}"/>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FB-4722-AF62-697FC363BE10}"/>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FB-4722-AF62-697FC363BE10}"/>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B-4722-AF62-697FC363BE10}"/>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FB-4722-AF62-697FC363BE10}"/>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B-4722-AF62-697FC363BE1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B-4722-AF62-697FC363BE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9FB-4722-AF62-697FC363BE10}"/>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9FB-4722-AF62-697FC363BE10}"/>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9FB-4722-AF62-697FC363BE10}"/>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9FB-4722-AF62-697FC363BE10}"/>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9FB-4722-AF62-697FC363BE10}"/>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9FB-4722-AF62-697FC363BE10}"/>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9FB-4722-AF62-697FC363BE10}"/>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9FB-4722-AF62-697FC363BE1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9FB-4722-AF62-697FC363BE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9FB-4722-AF62-697FC363BE10}"/>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9FB-4722-AF62-697FC363BE10}"/>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9FB-4722-AF62-697FC363BE10}"/>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9FB-4722-AF62-697FC363BE10}"/>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9FB-4722-AF62-697FC363BE10}"/>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9FB-4722-AF62-697FC363BE1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9FB-4722-AF62-697FC363BE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2401024"/>
        <c:axId val="92873856"/>
      </c:scatterChart>
      <c:valAx>
        <c:axId val="92401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3856"/>
        <c:crosses val="autoZero"/>
        <c:crossBetween val="midCat"/>
        <c:majorUnit val="5"/>
      </c:valAx>
      <c:valAx>
        <c:axId val="92873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010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CF-4AE6-A9E9-CC92BD26EA7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CF-4AE6-A9E9-CC92BD26EA7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CF-4AE6-A9E9-CC92BD26EA7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CF-4AE6-A9E9-CC92BD26EA7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CF-4AE6-A9E9-CC92BD26EA7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8CF-4AE6-A9E9-CC92BD26EA7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8CF-4AE6-A9E9-CC92BD26EA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8CF-4AE6-A9E9-CC92BD26EA7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8CF-4AE6-A9E9-CC92BD26EA74}"/>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8CF-4AE6-A9E9-CC92BD26EA7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8CF-4AE6-A9E9-CC92BD26EA74}"/>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8CF-4AE6-A9E9-CC92BD26EA7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8CF-4AE6-A9E9-CC92BD26EA7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8CF-4AE6-A9E9-CC92BD26EA7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8CF-4AE6-A9E9-CC92BD26EA7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8CF-4AE6-A9E9-CC92BD26EA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8CF-4AE6-A9E9-CC92BD26EA74}"/>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8CF-4AE6-A9E9-CC92BD26EA74}"/>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8CF-4AE6-A9E9-CC92BD26EA74}"/>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8CF-4AE6-A9E9-CC92BD26EA74}"/>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8CF-4AE6-A9E9-CC92BD26EA74}"/>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8CF-4AE6-A9E9-CC92BD26EA7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8CF-4AE6-A9E9-CC92BD26EA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717632"/>
        <c:axId val="93719168"/>
      </c:scatterChart>
      <c:valAx>
        <c:axId val="93717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9168"/>
        <c:crosses val="autoZero"/>
        <c:crossBetween val="midCat"/>
        <c:majorUnit val="5"/>
      </c:valAx>
      <c:valAx>
        <c:axId val="93719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76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B6-4EE8-999E-4B97B59E1308}"/>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B6-4EE8-999E-4B97B59E1308}"/>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B6-4EE8-999E-4B97B59E1308}"/>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B6-4EE8-999E-4B97B59E1308}"/>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B6-4EE8-999E-4B97B59E1308}"/>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DB6-4EE8-999E-4B97B59E1308}"/>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B6-4EE8-999E-4B97B59E130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DB6-4EE8-999E-4B97B59E1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DB6-4EE8-999E-4B97B59E1308}"/>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DB6-4EE8-999E-4B97B59E1308}"/>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DB6-4EE8-999E-4B97B59E1308}"/>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DB6-4EE8-999E-4B97B59E1308}"/>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DB6-4EE8-999E-4B97B59E1308}"/>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DB6-4EE8-999E-4B97B59E1308}"/>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DB6-4EE8-999E-4B97B59E1308}"/>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DB6-4EE8-999E-4B97B59E130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DB6-4EE8-999E-4B97B59E1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DB6-4EE8-999E-4B97B59E1308}"/>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DB6-4EE8-999E-4B97B59E1308}"/>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DB6-4EE8-999E-4B97B59E1308}"/>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DB6-4EE8-999E-4B97B59E1308}"/>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DB6-4EE8-999E-4B97B59E1308}"/>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DB6-4EE8-999E-4B97B59E1308}"/>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DB6-4EE8-999E-4B97B59E130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DB6-4EE8-999E-4B97B59E1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214016"/>
        <c:axId val="94215552"/>
      </c:scatterChart>
      <c:valAx>
        <c:axId val="94214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5552"/>
        <c:crosses val="autoZero"/>
        <c:crossBetween val="midCat"/>
        <c:majorUnit val="5"/>
      </c:valAx>
      <c:valAx>
        <c:axId val="94215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4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92.313333330000006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68D-4B75-96B9-3F93BF7824B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6.2324999999999999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668D-4B75-96B9-3F93BF7824B3}"/>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1.454166667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668D-4B75-96B9-3F93BF7824B3}"/>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EA-4A8F-9D8D-A4F1765F95B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EA-4A8F-9D8D-A4F1765F95B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EA-4A8F-9D8D-A4F1765F95B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EA-4A8F-9D8D-A4F1765F95B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EA-4A8F-9D8D-A4F1765F95B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EA-4A8F-9D8D-A4F1765F95B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EA-4A8F-9D8D-A4F1765F95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EA-4A8F-9D8D-A4F1765F95B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CEA-4A8F-9D8D-A4F1765F95B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CEA-4A8F-9D8D-A4F1765F95B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CEA-4A8F-9D8D-A4F1765F95B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CEA-4A8F-9D8D-A4F1765F95B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CEA-4A8F-9D8D-A4F1765F95B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CEA-4A8F-9D8D-A4F1765F95B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CEA-4A8F-9D8D-A4F1765F95B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CEA-4A8F-9D8D-A4F1765F95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CEA-4A8F-9D8D-A4F1765F95B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CEA-4A8F-9D8D-A4F1765F95B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CEA-4A8F-9D8D-A4F1765F95B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CEA-4A8F-9D8D-A4F1765F95B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CEA-4A8F-9D8D-A4F1765F95B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CEA-4A8F-9D8D-A4F1765F95B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CEA-4A8F-9D8D-A4F1765F95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511104"/>
        <c:axId val="94512640"/>
      </c:scatterChart>
      <c:valAx>
        <c:axId val="9451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2640"/>
        <c:crosses val="autoZero"/>
        <c:crossBetween val="midCat"/>
        <c:majorUnit val="5"/>
      </c:valAx>
      <c:valAx>
        <c:axId val="9451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1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16-4C53-B9DE-27C22E8D6992}"/>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16-4C53-B9DE-27C22E8D6992}"/>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D16-4C53-B9DE-27C22E8D6992}"/>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D16-4C53-B9DE-27C22E8D6992}"/>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D16-4C53-B9DE-27C22E8D6992}"/>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D16-4C53-B9DE-27C22E8D699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D16-4C53-B9DE-27C22E8D69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D16-4C53-B9DE-27C22E8D6992}"/>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D16-4C53-B9DE-27C22E8D6992}"/>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D16-4C53-B9DE-27C22E8D6992}"/>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D16-4C53-B9DE-27C22E8D6992}"/>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D16-4C53-B9DE-27C22E8D6992}"/>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D16-4C53-B9DE-27C22E8D6992}"/>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D16-4C53-B9DE-27C22E8D6992}"/>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D16-4C53-B9DE-27C22E8D699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D16-4C53-B9DE-27C22E8D69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D16-4C53-B9DE-27C22E8D6992}"/>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D16-4C53-B9DE-27C22E8D6992}"/>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D16-4C53-B9DE-27C22E8D6992}"/>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D16-4C53-B9DE-27C22E8D6992}"/>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D16-4C53-B9DE-27C22E8D6992}"/>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D16-4C53-B9DE-27C22E8D6992}"/>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D16-4C53-B9DE-27C22E8D699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D16-4C53-B9DE-27C22E8D69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5647232"/>
        <c:axId val="95648768"/>
      </c:scatterChart>
      <c:valAx>
        <c:axId val="9564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8768"/>
        <c:crosses val="autoZero"/>
        <c:crossBetween val="midCat"/>
        <c:majorUnit val="5"/>
      </c:valAx>
      <c:valAx>
        <c:axId val="956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72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FA0-49AA-9385-3C38FCE2484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98.38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7FA0-49AA-9385-3C38FCE2484B}"/>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1.62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7FA0-49AA-9385-3C38FCE2484B}"/>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E99-4CED-96F2-B1E4F9ABB36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99-4CED-96F2-B1E4F9ABB36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99-4CED-96F2-B1E4F9ABB36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99-4CED-96F2-B1E4F9ABB36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99-4CED-96F2-B1E4F9ABB36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99-4CED-96F2-B1E4F9ABB36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99-4CED-96F2-B1E4F9ABB36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99-4CED-96F2-B1E4F9ABB36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E99-4CED-96F2-B1E4F9ABB36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99-4CED-96F2-B1E4F9ABB3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CE99-4CED-96F2-B1E4F9ABB36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95.2</c:v>
                </c:pt>
                <c:pt idx="4">
                  <c:v>95.2</c:v>
                </c:pt>
                <c:pt idx="5">
                  <c:v>95.2</c:v>
                </c:pt>
                <c:pt idx="6">
                  <c:v>95.2</c:v>
                </c:pt>
                <c:pt idx="7">
                  <c:v>95.2</c:v>
                </c:pt>
                <c:pt idx="8">
                  <c:v>95.5</c:v>
                </c:pt>
                <c:pt idx="9">
                  <c:v>95.9</c:v>
                </c:pt>
                <c:pt idx="10">
                  <c:v>96.3</c:v>
                </c:pt>
                <c:pt idx="11">
                  <c:v>96.7</c:v>
                </c:pt>
                <c:pt idx="12">
                  <c:v>97</c:v>
                </c:pt>
                <c:pt idx="13">
                  <c:v>97.4</c:v>
                </c:pt>
                <c:pt idx="14">
                  <c:v>97.8</c:v>
                </c:pt>
                <c:pt idx="15">
                  <c:v>98.2</c:v>
                </c:pt>
                <c:pt idx="16">
                  <c:v>98.5</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99-4CED-96F2-B1E4F9ABB36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99-4CED-96F2-B1E4F9ABB36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90.88</c:v>
                </c:pt>
                <c:pt idx="1">
                  <c:v>99.22</c:v>
                </c:pt>
                <c:pt idx="2">
                  <c:v>99.89</c:v>
                </c:pt>
                <c:pt idx="3">
                  <c:v>97.3</c:v>
                </c:pt>
                <c:pt idx="4">
                  <c:v>97.38</c:v>
                </c:pt>
                <c:pt idx="5">
                  <c:v>97.99</c:v>
                </c:pt>
                <c:pt idx="6">
                  <c:v>98.6</c:v>
                </c:pt>
                <c:pt idx="7">
                  <c:v>96.62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92.3</c:v>
                </c:pt>
                <c:pt idx="4">
                  <c:v>92.3</c:v>
                </c:pt>
                <c:pt idx="5">
                  <c:v>92.3</c:v>
                </c:pt>
                <c:pt idx="6">
                  <c:v>92.3</c:v>
                </c:pt>
                <c:pt idx="7">
                  <c:v>92.3</c:v>
                </c:pt>
                <c:pt idx="8">
                  <c:v>92.3</c:v>
                </c:pt>
                <c:pt idx="9">
                  <c:v>92.3</c:v>
                </c:pt>
                <c:pt idx="10">
                  <c:v>92.3</c:v>
                </c:pt>
                <c:pt idx="11">
                  <c:v>92.3</c:v>
                </c:pt>
                <c:pt idx="12">
                  <c:v>92.3</c:v>
                </c:pt>
                <c:pt idx="13">
                  <c:v>92.3</c:v>
                </c:pt>
                <c:pt idx="14">
                  <c:v>92.3</c:v>
                </c:pt>
                <c:pt idx="15">
                  <c:v>92.3</c:v>
                </c:pt>
                <c:pt idx="16">
                  <c:v>92.3</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99-4CED-96F2-B1E4F9ABB366}"/>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E99-4CED-96F2-B1E4F9ABB36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E99-4CED-96F2-B1E4F9ABB366}"/>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99-4CED-96F2-B1E4F9ABB36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99-4CED-96F2-B1E4F9ABB366}"/>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E99-4CED-96F2-B1E4F9ABB366}"/>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E99-4CED-96F2-B1E4F9ABB366}"/>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E99-4CED-96F2-B1E4F9ABB36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E99-4CED-96F2-B1E4F9ABB3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89.32</c:v>
                </c:pt>
                <c:pt idx="1">
                  <c:v>91.07</c:v>
                </c:pt>
                <c:pt idx="2">
                  <c:v>96.55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808"/>
        <c:axId val="94520064"/>
      </c:scatterChart>
      <c:valAx>
        <c:axId val="9359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5"/>
      </c:valAx>
      <c:valAx>
        <c:axId val="945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8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FF-4D2C-8726-F70775454353}"/>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FF-4D2C-8726-F70775454353}"/>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FF-4D2C-8726-F70775454353}"/>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FF-4D2C-8726-F70775454353}"/>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FF-4D2C-8726-F70775454353}"/>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FF-4D2C-8726-F70775454353}"/>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FF-4D2C-8726-F70775454353}"/>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FF-4D2C-8726-F7077545435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FF-4D2C-8726-F70775454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FF-4D2C-8726-F70775454353}"/>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FF-4D2C-8726-F70775454353}"/>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FF-4D2C-8726-F70775454353}"/>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AFF-4D2C-8726-F70775454353}"/>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AFF-4D2C-8726-F70775454353}"/>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AFF-4D2C-8726-F70775454353}"/>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AFF-4D2C-8726-F70775454353}"/>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AFF-4D2C-8726-F7077545435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AFF-4D2C-8726-F70775454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3AFF-4D2C-8726-F707754543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AFF-4D2C-8726-F70775454353}"/>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AFF-4D2C-8726-F70775454353}"/>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AFF-4D2C-8726-F70775454353}"/>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AFF-4D2C-8726-F70775454353}"/>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AFF-4D2C-8726-F70775454353}"/>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AFF-4D2C-8726-F70775454353}"/>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AFF-4D2C-8726-F70775454353}"/>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AFF-4D2C-8726-F7077545435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AFF-4D2C-8726-F70775454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3AFF-4D2C-8726-F70775454353}"/>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19-4A5E-A9B0-20BCDD66F04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19-4A5E-A9B0-20BCDD66F04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19-4A5E-A9B0-20BCDD66F04A}"/>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19-4A5E-A9B0-20BCDD66F04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19-4A5E-A9B0-20BCDD66F04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19-4A5E-A9B0-20BCDD66F04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19-4A5E-A9B0-20BCDD66F04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19-4A5E-A9B0-20BCDD66F04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319-4A5E-A9B0-20BCDD66F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19-4A5E-A9B0-20BCDD66F04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19-4A5E-A9B0-20BCDD66F04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19-4A5E-A9B0-20BCDD66F04A}"/>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319-4A5E-A9B0-20BCDD66F04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319-4A5E-A9B0-20BCDD66F04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319-4A5E-A9B0-20BCDD66F04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319-4A5E-A9B0-20BCDD66F04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319-4A5E-A9B0-20BCDD66F04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319-4A5E-A9B0-20BCDD66F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1319-4A5E-A9B0-20BCDD66F04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319-4A5E-A9B0-20BCDD66F04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319-4A5E-A9B0-20BCDD66F04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319-4A5E-A9B0-20BCDD66F04A}"/>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319-4A5E-A9B0-20BCDD66F04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319-4A5E-A9B0-20BCDD66F04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319-4A5E-A9B0-20BCDD66F04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319-4A5E-A9B0-20BCDD66F04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319-4A5E-A9B0-20BCDD66F04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319-4A5E-A9B0-20BCDD66F0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1319-4A5E-A9B0-20BCDD66F04A}"/>
            </c:ext>
          </c:extLst>
        </c:ser>
        <c:dLbls>
          <c:showLegendKey val="0"/>
          <c:showVal val="0"/>
          <c:showCatName val="0"/>
          <c:showSerName val="0"/>
          <c:showPercent val="0"/>
          <c:showBubbleSize val="0"/>
        </c:dLbls>
        <c:axId val="162350976"/>
        <c:axId val="162857344"/>
      </c:scatterChart>
      <c:valAx>
        <c:axId val="1623509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5"/>
      </c:valAx>
      <c:valAx>
        <c:axId val="1628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45F-42F6-A526-C7FB957A4F3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5F-42F6-A526-C7FB957A4F3F}"/>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5F-42F6-A526-C7FB957A4F3F}"/>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45F-42F6-A526-C7FB957A4F3F}"/>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5F-42F6-A526-C7FB957A4F3F}"/>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5F-42F6-A526-C7FB957A4F3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5F-42F6-A526-C7FB957A4F3F}"/>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5F-42F6-A526-C7FB957A4F3F}"/>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5F-42F6-A526-C7FB957A4F3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45F-42F6-A526-C7FB957A4F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645F-42F6-A526-C7FB957A4F3F}"/>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96.4</c:v>
                </c:pt>
                <c:pt idx="4">
                  <c:v>96.4</c:v>
                </c:pt>
                <c:pt idx="5">
                  <c:v>96.4</c:v>
                </c:pt>
                <c:pt idx="6">
                  <c:v>96.4</c:v>
                </c:pt>
                <c:pt idx="7">
                  <c:v>96.4</c:v>
                </c:pt>
                <c:pt idx="8">
                  <c:v>96.6</c:v>
                </c:pt>
                <c:pt idx="9">
                  <c:v>96.8</c:v>
                </c:pt>
                <c:pt idx="10">
                  <c:v>97</c:v>
                </c:pt>
                <c:pt idx="11">
                  <c:v>97.3</c:v>
                </c:pt>
                <c:pt idx="12">
                  <c:v>97.5</c:v>
                </c:pt>
                <c:pt idx="13">
                  <c:v>97.7</c:v>
                </c:pt>
                <c:pt idx="14">
                  <c:v>97.9</c:v>
                </c:pt>
                <c:pt idx="15">
                  <c:v>98.2</c:v>
                </c:pt>
                <c:pt idx="16">
                  <c:v>98.4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94.66</c:v>
                </c:pt>
                <c:pt idx="1">
                  <c:v>98.995000000000005</c:v>
                </c:pt>
                <c:pt idx="2">
                  <c:v>99.33</c:v>
                </c:pt>
                <c:pt idx="3">
                  <c:v>96.2</c:v>
                </c:pt>
                <c:pt idx="4">
                  <c:v>96.914999999999992</c:v>
                </c:pt>
                <c:pt idx="5">
                  <c:v>97.89</c:v>
                </c:pt>
                <c:pt idx="6">
                  <c:v>98.65</c:v>
                </c:pt>
                <c:pt idx="7">
                  <c:v>98.115000000000009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45F-42F6-A526-C7FB957A4F3F}"/>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5F-42F6-A526-C7FB957A4F3F}"/>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45F-42F6-A526-C7FB957A4F3F}"/>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5F-42F6-A526-C7FB957A4F3F}"/>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45F-42F6-A526-C7FB957A4F3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5F-42F6-A526-C7FB957A4F3F}"/>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45F-42F6-A526-C7FB957A4F3F}"/>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45F-42F6-A526-C7FB957A4F3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45F-42F6-A526-C7FB957A4F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1151104"/>
        <c:axId val="38510592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5"/>
      </c:valAx>
      <c:valAx>
        <c:axId val="38510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6C-4ABE-B001-DC38E36EE56F}"/>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6C-4ABE-B001-DC38E36EE56F}"/>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6C-4ABE-B001-DC38E36EE56F}"/>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6C-4ABE-B001-DC38E36EE56F}"/>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06C-4ABE-B001-DC38E36EE56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06C-4ABE-B001-DC38E36EE56F}"/>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06C-4ABE-B001-DC38E36EE56F}"/>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6C-4ABE-B001-DC38E36EE56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06C-4ABE-B001-DC38E36EE5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06C-4ABE-B001-DC38E36EE56F}"/>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06C-4ABE-B001-DC38E36EE56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06C-4ABE-B001-DC38E36EE56F}"/>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06C-4ABE-B001-DC38E36EE56F}"/>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06C-4ABE-B001-DC38E36EE56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06C-4ABE-B001-DC38E36EE5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306C-4ABE-B001-DC38E36EE5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06C-4ABE-B001-DC38E36EE56F}"/>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06C-4ABE-B001-DC38E36EE56F}"/>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06C-4ABE-B001-DC38E36EE56F}"/>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06C-4ABE-B001-DC38E36EE56F}"/>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06C-4ABE-B001-DC38E36EE56F}"/>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06C-4ABE-B001-DC38E36EE56F}"/>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06C-4ABE-B001-DC38E36EE56F}"/>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06C-4ABE-B001-DC38E36EE56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06C-4ABE-B001-DC38E36EE5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306C-4ABE-B001-DC38E36EE56F}"/>
            </c:ext>
          </c:extLst>
        </c:ser>
        <c:dLbls>
          <c:showLegendKey val="0"/>
          <c:showVal val="0"/>
          <c:showCatName val="0"/>
          <c:showSerName val="0"/>
          <c:showPercent val="0"/>
          <c:showBubbleSize val="0"/>
        </c:dLbls>
        <c:axId val="75111040"/>
        <c:axId val="75116928"/>
      </c:scatterChart>
      <c:valAx>
        <c:axId val="7511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928"/>
        <c:crosses val="autoZero"/>
        <c:crossBetween val="midCat"/>
        <c:majorUnit val="5"/>
      </c:valAx>
      <c:valAx>
        <c:axId val="7511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9C-47D3-93AD-6ACDF8A3663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89C-47D3-93AD-6ACDF8A3663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9C-47D3-93AD-6ACDF8A3663A}"/>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9C-47D3-93AD-6ACDF8A3663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9C-47D3-93AD-6ACDF8A3663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9C-47D3-93AD-6ACDF8A3663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9C-47D3-93AD-6ACDF8A3663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a:noFill/>
                <a:ln>
                  <a:noFill/>
                </a:ln>
                <a:effectLst/>
              </c:spPr>
              <c:dLblPos val="b"/>
              <c:showLegendKey val="0"/>
              <c:showVal val="1"/>
              <c:showCatName val="0"/>
              <c:showSerName val="0"/>
              <c:showPercent val="0"/>
              <c:showBubbleSize val="0"/>
            </c:dLbl>
            <c:dLbl>
              <c:idx val="8"/>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89C-47D3-93AD-6ACDF8A3663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89C-47D3-93AD-6ACDF8A3663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89C-47D3-93AD-6ACDF8A3663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89C-47D3-93AD-6ACDF8A3663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89C-47D3-93AD-6ACDF8A3663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89C-47D3-93AD-6ACDF8A366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B89C-47D3-93AD-6ACDF8A3663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M</a:t>
                    </a:r>
                    <a:r>
                      <a:rPr lang="en-US"/>
                      <a:t>OH09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89C-47D3-93AD-6ACDF8A3663A}"/>
                </c:ext>
              </c:extLst>
            </c:dLbl>
            <c:dLbl>
              <c:idx val="1"/>
              <c:tx>
                <c:rich>
                  <a:bodyPr/>
                  <a:lstStyle/>
                  <a:p>
                    <a:pPr>
                      <a:defRPr sz="600" b="0" i="0">
                        <a:solidFill>
                          <a:srgbClr val="000000"/>
                        </a:solidFill>
                        <a:latin typeface="Arial"/>
                        <a:ea typeface="Arial"/>
                        <a:cs typeface="Arial"/>
                      </a:defRPr>
                    </a:pPr>
                    <a:r>
                      <a:rPr lang="en-US" sz="600"/>
                      <a:t>M</a:t>
                    </a:r>
                    <a:r>
                      <a:rPr lang="en-US"/>
                      <a:t>OH10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89C-47D3-93AD-6ACDF8A3663A}"/>
                </c:ext>
              </c:extLst>
            </c:dLbl>
            <c:dLbl>
              <c:idx val="2"/>
              <c:tx>
                <c:rich>
                  <a:bodyPr/>
                  <a:lstStyle/>
                  <a:p>
                    <a:pPr>
                      <a:defRPr sz="600" b="0" i="0">
                        <a:solidFill>
                          <a:srgbClr val="000000"/>
                        </a:solidFill>
                        <a:latin typeface="Arial"/>
                        <a:ea typeface="Arial"/>
                        <a:cs typeface="Arial"/>
                      </a:defRPr>
                    </a:pPr>
                    <a:r>
                      <a:rPr lang="en-US" sz="600"/>
                      <a:t>M</a:t>
                    </a:r>
                    <a:r>
                      <a:rPr lang="en-US"/>
                      <a:t>OH11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89C-47D3-93AD-6ACDF8A3663A}"/>
                </c:ext>
              </c:extLst>
            </c:dLbl>
            <c:dLbl>
              <c:idx val="3"/>
              <c:tx>
                <c:rich>
                  <a:bodyPr/>
                  <a:lstStyle/>
                  <a:p>
                    <a:pPr>
                      <a:defRPr sz="600" b="0" i="0">
                        <a:solidFill>
                          <a:srgbClr val="000000"/>
                        </a:solidFill>
                        <a:latin typeface="Arial"/>
                        <a:ea typeface="Arial"/>
                        <a:cs typeface="Arial"/>
                      </a:defRPr>
                    </a:pPr>
                    <a:r>
                      <a:rPr lang="en-US" sz="600"/>
                      <a:t>M</a:t>
                    </a:r>
                    <a:r>
                      <a:rPr lang="en-US"/>
                      <a:t>OH12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89C-47D3-93AD-6ACDF8A3663A}"/>
                </c:ext>
              </c:extLst>
            </c:dLbl>
            <c:dLbl>
              <c:idx val="4"/>
              <c:tx>
                <c:rich>
                  <a:bodyPr/>
                  <a:lstStyle/>
                  <a:p>
                    <a:pPr>
                      <a:defRPr sz="600" b="0" i="0">
                        <a:solidFill>
                          <a:srgbClr val="000000"/>
                        </a:solidFill>
                        <a:latin typeface="Arial"/>
                        <a:ea typeface="Arial"/>
                        <a:cs typeface="Arial"/>
                      </a:defRPr>
                    </a:pPr>
                    <a:r>
                      <a:rPr lang="en-US" sz="600"/>
                      <a:t>M</a:t>
                    </a:r>
                    <a:r>
                      <a:rPr lang="en-US"/>
                      <a:t>OH13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89C-47D3-93AD-6ACDF8A3663A}"/>
                </c:ext>
              </c:extLst>
            </c:dLbl>
            <c:dLbl>
              <c:idx val="5"/>
              <c:tx>
                <c:rich>
                  <a:bodyPr/>
                  <a:lstStyle/>
                  <a:p>
                    <a:pPr>
                      <a:defRPr sz="600" b="0" i="0">
                        <a:solidFill>
                          <a:srgbClr val="000000"/>
                        </a:solidFill>
                        <a:latin typeface="Arial"/>
                        <a:ea typeface="Arial"/>
                        <a:cs typeface="Arial"/>
                      </a:defRPr>
                    </a:pPr>
                    <a:r>
                      <a:rPr lang="en-US" sz="600"/>
                      <a:t>M</a:t>
                    </a:r>
                    <a:r>
                      <a:rPr lang="en-US"/>
                      <a:t>OH14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89C-47D3-93AD-6ACDF8A3663A}"/>
                </c:ext>
              </c:extLst>
            </c:dLbl>
            <c:dLbl>
              <c:idx val="6"/>
              <c:tx>
                <c:rich>
                  <a:bodyPr/>
                  <a:lstStyle/>
                  <a:p>
                    <a:pPr>
                      <a:defRPr sz="600" b="0" i="0">
                        <a:solidFill>
                          <a:srgbClr val="000000"/>
                        </a:solidFill>
                        <a:latin typeface="Arial"/>
                        <a:ea typeface="Arial"/>
                        <a:cs typeface="Arial"/>
                      </a:defRPr>
                    </a:pPr>
                    <a:r>
                      <a:rPr lang="en-US" sz="600"/>
                      <a:t>M</a:t>
                    </a:r>
                    <a:r>
                      <a:rPr lang="en-US"/>
                      <a:t>OH15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89C-47D3-93AD-6ACDF8A3663A}"/>
                </c:ext>
              </c:extLst>
            </c:dLbl>
            <c:dLbl>
              <c:idx val="7"/>
              <c:tx>
                <c:rich>
                  <a:bodyPr/>
                  <a:lstStyle/>
                  <a:p>
                    <a:pPr>
                      <a:defRPr sz="600" b="0" i="0">
                        <a:solidFill>
                          <a:srgbClr val="000000"/>
                        </a:solidFill>
                        <a:latin typeface="Arial"/>
                        <a:ea typeface="Arial"/>
                        <a:cs typeface="Arial"/>
                      </a:defRPr>
                    </a:pPr>
                    <a:r>
                      <a:rPr lang="en-US" sz="600"/>
                      <a:t>M</a:t>
                    </a:r>
                    <a:r>
                      <a:rPr lang="en-US"/>
                      <a:t>OH16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89C-47D3-93AD-6ACDF8A3663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89C-47D3-93AD-6ACDF8A366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B89C-47D3-93AD-6ACDF8A3663A}"/>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4" customWidth="true"/>
    <col min="2" max="2" width="2.375" style="204" customWidth="true"/>
    <col min="3" max="3" width="58" style="204" customWidth="true"/>
    <col min="4" max="4" width="7.75" style="204" customWidth="true"/>
    <col min="5" max="16384" width="7.75" style="204"/>
  </cols>
  <sheetData>
    <row r="1" ht="44.1" customHeight="true" x14ac:dyDescent="0.25">
      <c r="A1" s="34"/>
      <c r="B1" s="35"/>
      <c r="C1" s="35"/>
      <c r="D1" s="35"/>
      <c r="E1" s="203"/>
      <c r="F1" s="203"/>
      <c r="G1" s="203"/>
      <c r="H1" s="203"/>
      <c r="I1" s="203"/>
      <c r="J1" s="203"/>
      <c r="K1" s="203"/>
      <c r="L1" s="203"/>
      <c r="M1" s="203"/>
      <c r="N1" s="203"/>
      <c r="O1" s="203"/>
      <c r="P1" s="203"/>
      <c r="Q1" s="203"/>
      <c r="R1" s="203"/>
    </row>
    <row r="2" ht="23.25" x14ac:dyDescent="0.35">
      <c r="A2" s="35"/>
      <c r="B2" s="35"/>
      <c r="C2" s="37"/>
      <c r="D2" s="35"/>
      <c r="E2" s="203"/>
      <c r="F2" s="203"/>
      <c r="G2" s="35"/>
      <c r="H2" s="203"/>
      <c r="I2" s="203"/>
      <c r="J2" s="203"/>
      <c r="K2" s="203"/>
      <c r="L2" s="203"/>
      <c r="M2" s="203"/>
      <c r="N2" s="203"/>
      <c r="O2" s="203"/>
      <c r="P2" s="203"/>
      <c r="Q2" s="203"/>
      <c r="R2" s="203"/>
    </row>
    <row r="3" ht="15" x14ac:dyDescent="0.2">
      <c r="A3" s="35"/>
      <c r="B3" s="35"/>
      <c r="C3" s="35"/>
      <c r="D3" s="35"/>
      <c r="F3" s="35"/>
      <c r="G3" s="35"/>
      <c r="H3" s="205"/>
      <c r="I3" s="205"/>
      <c r="J3" s="205"/>
      <c r="K3" s="205"/>
      <c r="L3" s="203"/>
      <c r="M3" s="203"/>
      <c r="N3" s="203"/>
      <c r="O3" s="203"/>
      <c r="P3" s="203"/>
      <c r="Q3" s="203"/>
      <c r="R3" s="203"/>
    </row>
    <row r="4" ht="40.5" x14ac:dyDescent="0.2">
      <c r="A4" s="35"/>
      <c r="B4" s="35"/>
      <c r="C4" s="206" t="s">
        <v>163</v>
      </c>
      <c r="D4" s="35"/>
      <c r="E4" s="207"/>
      <c r="F4" s="203"/>
      <c r="G4" s="35"/>
      <c r="H4" s="203"/>
      <c r="I4" s="203"/>
      <c r="J4" s="203"/>
      <c r="K4" s="203"/>
      <c r="L4" s="203"/>
      <c r="M4" s="203"/>
      <c r="N4" s="203"/>
      <c r="O4" s="203"/>
      <c r="P4" s="203"/>
      <c r="Q4" s="203"/>
      <c r="R4" s="203"/>
    </row>
    <row r="5" ht="20.25" x14ac:dyDescent="0.2">
      <c r="A5" s="35"/>
      <c r="B5" s="35"/>
      <c r="C5" s="206"/>
      <c r="D5" s="35"/>
      <c r="E5" s="207"/>
      <c r="F5" s="203"/>
      <c r="G5" s="35"/>
      <c r="H5" s="203"/>
      <c r="I5" s="203"/>
      <c r="J5" s="203"/>
      <c r="K5" s="203"/>
      <c r="L5" s="203"/>
      <c r="M5" s="203"/>
      <c r="N5" s="203"/>
      <c r="O5" s="203"/>
      <c r="P5" s="203"/>
      <c r="Q5" s="203"/>
      <c r="R5" s="203"/>
    </row>
    <row r="6" ht="15" x14ac:dyDescent="0.2">
      <c r="A6" s="35"/>
      <c r="B6" s="35"/>
      <c r="C6" s="38" t="s">
        <v>170</v>
      </c>
      <c r="D6" s="203"/>
      <c r="E6" s="203"/>
      <c r="F6" s="203"/>
      <c r="G6" s="203"/>
      <c r="H6" s="203"/>
      <c r="I6" s="203"/>
      <c r="J6" s="203"/>
      <c r="K6" s="203"/>
      <c r="L6" s="203"/>
      <c r="M6" s="203"/>
      <c r="N6" s="203"/>
      <c r="O6" s="203"/>
      <c r="P6" s="203"/>
      <c r="Q6" s="203"/>
      <c r="R6" s="203"/>
    </row>
    <row r="7" ht="26.25" x14ac:dyDescent="0.4">
      <c r="A7" s="35"/>
      <c r="B7" s="35"/>
      <c r="C7" s="208" t="str">
        <f>'Water Data'!C1</f>
        <v>Oman</v>
      </c>
      <c r="D7" s="203"/>
      <c r="E7" s="203"/>
      <c r="F7" s="203"/>
      <c r="G7" s="203"/>
      <c r="H7" s="203"/>
      <c r="I7" s="203"/>
      <c r="J7" s="203"/>
      <c r="K7" s="203"/>
      <c r="L7" s="203"/>
      <c r="M7" s="203"/>
      <c r="N7" s="203"/>
      <c r="O7" s="203"/>
      <c r="P7" s="203"/>
      <c r="Q7" s="203"/>
      <c r="R7" s="203"/>
    </row>
    <row r="8" ht="15" x14ac:dyDescent="0.2">
      <c r="A8" s="35"/>
      <c r="B8" s="35"/>
      <c r="C8" s="35"/>
      <c r="D8" s="203"/>
      <c r="E8" s="203"/>
      <c r="F8" s="203"/>
      <c r="G8" s="203"/>
      <c r="H8" s="203"/>
      <c r="I8" s="203"/>
      <c r="J8" s="203"/>
      <c r="K8" s="203"/>
      <c r="L8" s="203"/>
      <c r="M8" s="203"/>
      <c r="N8" s="203"/>
      <c r="O8" s="203"/>
      <c r="P8" s="203"/>
      <c r="Q8" s="203"/>
      <c r="R8" s="203"/>
    </row>
    <row r="9" ht="15" x14ac:dyDescent="0.2">
      <c r="A9" s="35"/>
      <c r="B9" s="35"/>
      <c r="C9" s="618" t="s">
        <v>232</v>
      </c>
      <c r="D9" s="203"/>
      <c r="E9" s="203"/>
      <c r="F9" s="203"/>
      <c r="G9" s="203"/>
      <c r="H9" s="203"/>
      <c r="I9" s="203"/>
      <c r="J9" s="203"/>
      <c r="K9" s="203"/>
      <c r="L9" s="203"/>
      <c r="M9" s="203"/>
      <c r="N9" s="203"/>
      <c r="O9" s="203"/>
      <c r="P9" s="203"/>
      <c r="Q9" s="203"/>
      <c r="R9" s="203"/>
    </row>
    <row r="10" ht="15" x14ac:dyDescent="0.2">
      <c r="A10" s="35"/>
      <c r="B10" s="35"/>
      <c r="C10" s="38"/>
      <c r="D10" s="203"/>
      <c r="E10" s="203"/>
      <c r="F10" s="203"/>
      <c r="G10" s="203"/>
      <c r="H10" s="203"/>
      <c r="I10" s="203"/>
      <c r="J10" s="203"/>
      <c r="K10" s="203"/>
      <c r="L10" s="203"/>
      <c r="M10" s="203"/>
      <c r="N10" s="203"/>
      <c r="O10" s="203"/>
      <c r="P10" s="203"/>
      <c r="Q10" s="203"/>
      <c r="R10" s="203"/>
    </row>
    <row r="11" ht="15.95" customHeight="true" x14ac:dyDescent="0.2">
      <c r="A11" s="35"/>
      <c r="C11" s="210" t="s">
        <v>33</v>
      </c>
      <c r="D11" s="211"/>
      <c r="E11" s="212"/>
      <c r="F11" s="211"/>
      <c r="G11" s="211"/>
      <c r="H11" s="203"/>
      <c r="I11" s="203"/>
      <c r="J11" s="203"/>
      <c r="K11" s="203"/>
      <c r="L11" s="203"/>
      <c r="M11" s="203"/>
      <c r="N11" s="203"/>
      <c r="O11" s="203"/>
      <c r="P11" s="203"/>
      <c r="Q11" s="203"/>
      <c r="R11" s="203"/>
    </row>
    <row r="12" ht="9" customHeight="true" x14ac:dyDescent="0.2">
      <c r="A12" s="35"/>
      <c r="B12" s="203"/>
      <c r="C12" s="213"/>
      <c r="D12" s="211"/>
      <c r="E12" s="212"/>
      <c r="F12" s="211"/>
      <c r="G12" s="211"/>
      <c r="H12" s="203"/>
      <c r="I12" s="203"/>
      <c r="J12" s="203"/>
      <c r="K12" s="203"/>
      <c r="L12" s="203"/>
      <c r="M12" s="203"/>
      <c r="N12" s="203"/>
      <c r="O12" s="203"/>
      <c r="P12" s="203"/>
      <c r="Q12" s="203"/>
      <c r="R12" s="203"/>
    </row>
    <row r="13" ht="24.95" customHeight="true" x14ac:dyDescent="0.25">
      <c r="A13" s="35"/>
      <c r="B13" s="203"/>
      <c r="C13" s="214" t="s">
        <v>164</v>
      </c>
      <c r="D13" s="211"/>
      <c r="E13" s="212"/>
      <c r="F13" s="211"/>
      <c r="G13" s="211"/>
      <c r="H13" s="203"/>
      <c r="I13" s="203"/>
      <c r="J13" s="203"/>
      <c r="K13" s="203"/>
      <c r="L13" s="203"/>
      <c r="M13" s="203"/>
      <c r="N13" s="203"/>
      <c r="O13" s="203"/>
      <c r="P13" s="203"/>
      <c r="Q13" s="203"/>
      <c r="R13" s="203"/>
    </row>
    <row r="14" ht="21.95" customHeight="true" x14ac:dyDescent="0.2">
      <c r="A14" s="35"/>
      <c r="B14" s="215"/>
      <c r="C14" s="216" t="s">
        <v>171</v>
      </c>
      <c r="D14" s="211"/>
      <c r="E14" s="212"/>
      <c r="F14" s="211"/>
      <c r="G14" s="211"/>
      <c r="H14" s="203"/>
      <c r="I14" s="203"/>
      <c r="J14" s="203"/>
      <c r="K14" s="203"/>
      <c r="L14" s="203"/>
      <c r="M14" s="203"/>
      <c r="N14" s="203"/>
      <c r="O14" s="203"/>
      <c r="P14" s="203"/>
      <c r="Q14" s="203"/>
      <c r="R14" s="203"/>
    </row>
    <row r="15" ht="15" x14ac:dyDescent="0.2">
      <c r="A15" s="35"/>
      <c r="B15" s="215"/>
      <c r="C15" s="248" t="s">
        <v>172</v>
      </c>
      <c r="D15" s="211"/>
      <c r="E15" s="212"/>
      <c r="F15" s="211"/>
      <c r="G15" s="211"/>
      <c r="H15" s="203"/>
      <c r="I15" s="203"/>
      <c r="J15" s="203"/>
      <c r="K15" s="203"/>
      <c r="L15" s="203"/>
      <c r="M15" s="203"/>
      <c r="N15" s="203"/>
      <c r="O15" s="203"/>
      <c r="P15" s="203"/>
      <c r="Q15" s="203"/>
      <c r="R15" s="203"/>
    </row>
    <row r="16" ht="15" x14ac:dyDescent="0.2">
      <c r="A16" s="35"/>
      <c r="B16" s="215"/>
      <c r="C16" s="216" t="s">
        <v>173</v>
      </c>
      <c r="D16" s="211"/>
      <c r="E16" s="212"/>
      <c r="F16" s="211"/>
      <c r="G16" s="211"/>
      <c r="H16" s="203"/>
      <c r="I16" s="203"/>
      <c r="J16" s="203"/>
      <c r="K16" s="203"/>
      <c r="L16" s="203"/>
      <c r="M16" s="203"/>
      <c r="N16" s="203"/>
      <c r="O16" s="203"/>
      <c r="P16" s="203"/>
      <c r="Q16" s="203"/>
      <c r="R16" s="203"/>
    </row>
    <row r="17" ht="26.1" customHeight="true" x14ac:dyDescent="0.2">
      <c r="A17" s="35"/>
      <c r="B17" s="212"/>
      <c r="C17" s="217"/>
      <c r="D17" s="211"/>
      <c r="E17" s="215"/>
      <c r="F17" s="211"/>
      <c r="G17" s="211"/>
      <c r="H17" s="203"/>
      <c r="I17" s="203"/>
      <c r="J17" s="203"/>
      <c r="K17" s="203"/>
      <c r="L17" s="203"/>
      <c r="M17" s="203"/>
      <c r="N17" s="203"/>
      <c r="O17" s="203"/>
      <c r="P17" s="203"/>
      <c r="Q17" s="203"/>
      <c r="R17" s="203"/>
    </row>
    <row r="18" ht="15.75" x14ac:dyDescent="0.25">
      <c r="A18" s="35"/>
      <c r="B18" s="212"/>
      <c r="C18" s="247" t="s">
        <v>34</v>
      </c>
      <c r="D18" s="211"/>
      <c r="E18" s="218"/>
      <c r="F18" s="211"/>
      <c r="G18" s="211"/>
      <c r="H18" s="203"/>
      <c r="I18" s="203"/>
      <c r="J18" s="203"/>
      <c r="K18" s="203"/>
      <c r="L18" s="203"/>
      <c r="M18" s="203"/>
      <c r="N18" s="203"/>
      <c r="O18" s="203"/>
      <c r="P18" s="203"/>
      <c r="Q18" s="203"/>
      <c r="R18" s="203"/>
    </row>
    <row r="19" ht="15" x14ac:dyDescent="0.2">
      <c r="A19" s="35"/>
      <c r="B19" s="212"/>
      <c r="C19" s="219" t="s">
        <v>165</v>
      </c>
      <c r="D19" s="211"/>
      <c r="E19" s="220"/>
      <c r="F19" s="211"/>
      <c r="G19" s="211"/>
      <c r="H19" s="203"/>
      <c r="I19" s="203"/>
      <c r="J19" s="203"/>
      <c r="K19" s="203"/>
      <c r="L19" s="203"/>
      <c r="M19" s="203"/>
      <c r="N19" s="203"/>
      <c r="O19" s="203"/>
      <c r="P19" s="203"/>
      <c r="Q19" s="203"/>
      <c r="R19" s="203"/>
    </row>
    <row r="20" ht="15" x14ac:dyDescent="0.2">
      <c r="A20" s="35"/>
      <c r="B20" s="212"/>
      <c r="C20" s="219" t="s">
        <v>166</v>
      </c>
      <c r="D20" s="211"/>
      <c r="E20" s="221"/>
      <c r="F20" s="211"/>
      <c r="G20" s="211"/>
      <c r="H20" s="203"/>
      <c r="I20" s="203"/>
      <c r="J20" s="203"/>
      <c r="K20" s="203"/>
      <c r="L20" s="203"/>
      <c r="M20" s="203"/>
      <c r="N20" s="203"/>
      <c r="O20" s="203"/>
      <c r="P20" s="203"/>
      <c r="Q20" s="203"/>
      <c r="R20" s="203"/>
    </row>
    <row r="21" ht="15" x14ac:dyDescent="0.2">
      <c r="A21" s="35"/>
      <c r="B21" s="212"/>
      <c r="C21" s="219" t="s">
        <v>167</v>
      </c>
      <c r="D21" s="211"/>
      <c r="E21" s="222"/>
      <c r="F21" s="211"/>
      <c r="G21" s="211"/>
      <c r="H21" s="203"/>
      <c r="I21" s="203"/>
      <c r="J21" s="203"/>
      <c r="K21" s="203"/>
      <c r="L21" s="203"/>
      <c r="M21" s="203"/>
      <c r="N21" s="203"/>
      <c r="O21" s="203"/>
      <c r="P21" s="203"/>
      <c r="Q21" s="203"/>
      <c r="R21" s="203"/>
    </row>
    <row r="22" ht="15" x14ac:dyDescent="0.2">
      <c r="A22" s="35"/>
      <c r="B22" s="212"/>
      <c r="C22" s="219" t="s">
        <v>168</v>
      </c>
      <c r="D22" s="211"/>
      <c r="E22" s="211"/>
      <c r="F22" s="211"/>
      <c r="G22" s="211"/>
      <c r="H22" s="203"/>
      <c r="I22" s="203"/>
      <c r="J22" s="203"/>
      <c r="K22" s="203"/>
      <c r="L22" s="203"/>
      <c r="M22" s="203"/>
      <c r="N22" s="203"/>
      <c r="O22" s="203"/>
      <c r="P22" s="203"/>
      <c r="Q22" s="203"/>
      <c r="R22" s="203"/>
    </row>
    <row r="23" ht="15" x14ac:dyDescent="0.2">
      <c r="A23" s="35"/>
      <c r="B23" s="212"/>
      <c r="C23" s="219" t="s">
        <v>169</v>
      </c>
      <c r="D23" s="211"/>
      <c r="E23" s="211"/>
      <c r="F23" s="211"/>
      <c r="G23" s="211"/>
      <c r="H23" s="203"/>
      <c r="I23" s="203"/>
      <c r="J23" s="203"/>
      <c r="K23" s="203"/>
      <c r="L23" s="203"/>
      <c r="M23" s="203"/>
      <c r="N23" s="203"/>
      <c r="O23" s="203"/>
      <c r="P23" s="203"/>
      <c r="Q23" s="203"/>
      <c r="R23" s="203"/>
    </row>
    <row r="24" ht="15" x14ac:dyDescent="0.2">
      <c r="A24" s="35"/>
      <c r="B24" s="212"/>
      <c r="C24" s="223"/>
      <c r="D24" s="211"/>
      <c r="E24" s="211"/>
      <c r="F24" s="211"/>
      <c r="G24" s="211"/>
      <c r="H24" s="203"/>
      <c r="I24" s="203"/>
      <c r="J24" s="203"/>
      <c r="K24" s="203"/>
      <c r="L24" s="203"/>
      <c r="M24" s="203"/>
      <c r="N24" s="203"/>
      <c r="O24" s="203"/>
      <c r="P24" s="203"/>
      <c r="Q24" s="203"/>
      <c r="R24" s="203"/>
    </row>
    <row r="25" ht="15.95" customHeight="true" x14ac:dyDescent="0.2">
      <c r="A25" s="224"/>
      <c r="B25" s="224"/>
      <c r="C25" s="225"/>
      <c r="D25" s="35"/>
      <c r="E25" s="203"/>
      <c r="F25" s="203"/>
      <c r="G25" s="203"/>
      <c r="H25" s="203"/>
      <c r="I25" s="203"/>
      <c r="J25" s="203"/>
      <c r="K25" s="203"/>
      <c r="L25" s="203"/>
      <c r="M25" s="203"/>
      <c r="N25" s="203"/>
      <c r="O25" s="203"/>
      <c r="P25" s="203"/>
      <c r="Q25" s="203"/>
      <c r="R25" s="203"/>
    </row>
    <row r="26" ht="23.25" x14ac:dyDescent="0.2">
      <c r="A26" s="224"/>
      <c r="B26" s="224"/>
      <c r="C26" s="224"/>
      <c r="D26" s="35"/>
      <c r="E26" s="203"/>
      <c r="F26" s="203"/>
      <c r="G26" s="203"/>
      <c r="H26" s="203"/>
      <c r="I26" s="203"/>
      <c r="J26" s="203"/>
      <c r="K26" s="203"/>
      <c r="L26" s="203"/>
      <c r="M26" s="203"/>
      <c r="N26" s="203"/>
      <c r="O26" s="203"/>
      <c r="P26" s="203"/>
      <c r="Q26" s="203"/>
      <c r="R26" s="203"/>
    </row>
    <row r="27" ht="15" x14ac:dyDescent="0.2">
      <c r="A27" s="226"/>
      <c r="B27" s="227"/>
      <c r="C27" s="228"/>
      <c r="D27" s="35"/>
      <c r="E27" s="203"/>
      <c r="F27" s="203"/>
      <c r="G27" s="203"/>
      <c r="H27" s="203"/>
      <c r="I27" s="203"/>
      <c r="J27" s="203"/>
      <c r="K27" s="203"/>
      <c r="L27" s="203"/>
      <c r="M27" s="203"/>
      <c r="N27" s="203"/>
      <c r="O27" s="203"/>
      <c r="P27" s="203"/>
      <c r="Q27" s="203"/>
      <c r="R27" s="203"/>
    </row>
    <row r="28" ht="15" x14ac:dyDescent="0.2">
      <c r="A28" s="226"/>
      <c r="B28" s="227"/>
      <c r="C28" s="229"/>
      <c r="D28" s="35"/>
      <c r="E28" s="203"/>
      <c r="F28" s="203"/>
      <c r="G28" s="203"/>
      <c r="H28" s="203"/>
      <c r="I28" s="203"/>
      <c r="J28" s="203"/>
      <c r="K28" s="203"/>
      <c r="L28" s="203"/>
      <c r="M28" s="203"/>
      <c r="N28" s="203"/>
      <c r="O28" s="203"/>
      <c r="P28" s="203"/>
      <c r="Q28" s="203"/>
      <c r="R28" s="203"/>
    </row>
    <row r="29" ht="15" x14ac:dyDescent="0.2">
      <c r="A29" s="226"/>
      <c r="B29" s="227"/>
      <c r="C29" s="230"/>
      <c r="D29" s="35"/>
      <c r="E29" s="203"/>
      <c r="F29" s="203"/>
      <c r="G29" s="203"/>
      <c r="H29" s="203"/>
      <c r="I29" s="203"/>
      <c r="J29" s="203"/>
      <c r="K29" s="203"/>
      <c r="L29" s="203"/>
      <c r="M29" s="203"/>
      <c r="N29" s="203"/>
      <c r="O29" s="203"/>
      <c r="P29" s="203"/>
      <c r="Q29" s="203"/>
      <c r="R29" s="203"/>
    </row>
    <row r="30" ht="15" x14ac:dyDescent="0.2">
      <c r="A30" s="226"/>
      <c r="B30" s="227"/>
      <c r="C30" s="230"/>
      <c r="D30" s="35"/>
      <c r="E30" s="203"/>
      <c r="F30" s="203"/>
      <c r="G30" s="203"/>
      <c r="H30" s="203"/>
      <c r="I30" s="203"/>
      <c r="J30" s="203"/>
      <c r="K30" s="203"/>
      <c r="L30" s="203"/>
      <c r="M30" s="203"/>
      <c r="N30" s="203"/>
      <c r="O30" s="203"/>
      <c r="P30" s="203"/>
      <c r="Q30" s="203"/>
      <c r="R30" s="203"/>
    </row>
    <row r="31" ht="15" x14ac:dyDescent="0.2">
      <c r="A31" s="226"/>
      <c r="B31" s="227"/>
      <c r="C31" s="230"/>
      <c r="D31" s="35"/>
      <c r="E31" s="203"/>
      <c r="F31" s="203"/>
      <c r="G31" s="203"/>
      <c r="H31" s="203"/>
      <c r="I31" s="203"/>
      <c r="J31" s="203"/>
      <c r="K31" s="203"/>
      <c r="L31" s="203"/>
      <c r="M31" s="203"/>
      <c r="N31" s="203"/>
      <c r="O31" s="203"/>
      <c r="P31" s="203"/>
      <c r="Q31" s="203"/>
      <c r="R31" s="203"/>
    </row>
    <row r="32" ht="15" x14ac:dyDescent="0.2">
      <c r="A32" s="226"/>
      <c r="B32" s="227"/>
      <c r="C32" s="230"/>
      <c r="D32" s="35"/>
      <c r="E32" s="203"/>
      <c r="F32" s="203"/>
      <c r="G32" s="203"/>
      <c r="H32" s="203"/>
      <c r="I32" s="203"/>
      <c r="J32" s="203"/>
      <c r="K32" s="203"/>
      <c r="L32" s="203"/>
      <c r="M32" s="203"/>
      <c r="N32" s="203"/>
      <c r="O32" s="203"/>
      <c r="P32" s="203"/>
      <c r="Q32" s="203"/>
      <c r="R32" s="203"/>
    </row>
    <row r="33" ht="15" x14ac:dyDescent="0.2">
      <c r="A33" s="226"/>
      <c r="B33" s="227"/>
      <c r="C33" s="230"/>
      <c r="D33" s="35"/>
      <c r="E33" s="203"/>
      <c r="F33" s="203"/>
      <c r="G33" s="203"/>
      <c r="H33" s="203"/>
      <c r="I33" s="203"/>
      <c r="J33" s="203"/>
      <c r="K33" s="203"/>
      <c r="L33" s="203"/>
      <c r="M33" s="203"/>
      <c r="N33" s="203"/>
      <c r="O33" s="203"/>
      <c r="P33" s="203"/>
      <c r="Q33" s="203"/>
      <c r="R33" s="203"/>
    </row>
    <row r="34" ht="15" x14ac:dyDescent="0.2">
      <c r="A34" s="226"/>
      <c r="B34" s="227"/>
      <c r="D34" s="35"/>
      <c r="E34" s="203"/>
      <c r="F34" s="203"/>
      <c r="G34" s="203"/>
      <c r="H34" s="203"/>
      <c r="I34" s="203"/>
      <c r="J34" s="203"/>
      <c r="K34" s="203"/>
      <c r="L34" s="203"/>
      <c r="M34" s="203"/>
      <c r="N34" s="203"/>
      <c r="O34" s="203"/>
      <c r="P34" s="203"/>
      <c r="Q34" s="203"/>
      <c r="R34" s="203"/>
    </row>
    <row r="35" ht="15" x14ac:dyDescent="0.2">
      <c r="A35" s="35"/>
      <c r="B35" s="35"/>
      <c r="C35" s="35"/>
      <c r="D35" s="35"/>
      <c r="E35" s="203"/>
      <c r="F35" s="203"/>
      <c r="G35" s="203"/>
      <c r="H35" s="203"/>
      <c r="I35" s="203"/>
      <c r="J35" s="203"/>
      <c r="K35" s="203"/>
      <c r="L35" s="203"/>
      <c r="M35" s="203"/>
      <c r="N35" s="203"/>
      <c r="O35" s="203"/>
      <c r="P35" s="203"/>
      <c r="Q35" s="203"/>
      <c r="R35" s="203"/>
    </row>
    <row r="36" ht="15" x14ac:dyDescent="0.2">
      <c r="A36" s="35"/>
      <c r="B36" s="35"/>
      <c r="C36" s="35"/>
      <c r="D36" s="35"/>
      <c r="E36" s="203"/>
      <c r="F36" s="203"/>
      <c r="G36" s="203"/>
      <c r="H36" s="203"/>
      <c r="I36" s="203"/>
      <c r="J36" s="203"/>
      <c r="K36" s="203"/>
      <c r="L36" s="203"/>
      <c r="M36" s="203"/>
      <c r="N36" s="203"/>
      <c r="O36" s="203"/>
      <c r="P36" s="203"/>
      <c r="Q36" s="203"/>
      <c r="R36" s="203"/>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77" t="s">
        <v>32</v>
      </c>
      <c r="B1" s="378" t="str">
        <f>'Water Data'!B1</f>
        <v>MOH09</v>
      </c>
      <c r="C1" s="603" t="str">
        <f>'Water Data'!C1:H2</f>
        <v>Oman</v>
      </c>
      <c r="D1" s="604"/>
      <c r="E1" s="604"/>
      <c r="F1" s="604"/>
      <c r="G1" s="604"/>
      <c r="H1" s="605"/>
      <c r="I1" s="25"/>
      <c r="J1" s="25"/>
      <c r="K1" s="377" t="s">
        <v>32</v>
      </c>
      <c r="L1" s="378" t="str">
        <f>'Water Data'!L1</f>
        <v>MOH10</v>
      </c>
      <c r="M1" s="603" t="str">
        <f>'Water Data'!M1:R2</f>
        <v>Oman</v>
      </c>
      <c r="N1" s="604"/>
      <c r="O1" s="604"/>
      <c r="P1" s="604"/>
      <c r="Q1" s="604"/>
      <c r="R1" s="605"/>
      <c r="S1" s="25"/>
      <c r="T1" s="25"/>
      <c r="U1" s="377" t="s">
        <v>32</v>
      </c>
      <c r="V1" s="378" t="str">
        <f>'Water Data'!V1</f>
        <v>MOH11</v>
      </c>
      <c r="W1" s="603" t="str">
        <f>'Water Data'!W1:AB2</f>
        <v>Oman</v>
      </c>
      <c r="X1" s="604"/>
      <c r="Y1" s="604"/>
      <c r="Z1" s="604"/>
      <c r="AA1" s="604"/>
      <c r="AB1" s="605"/>
      <c r="AC1" s="25"/>
      <c r="AD1" s="25"/>
      <c r="AE1" s="377" t="s">
        <v>32</v>
      </c>
      <c r="AF1" s="378" t="str">
        <f>'Water Data'!AF1</f>
        <v>MOH12</v>
      </c>
      <c r="AG1" s="603" t="str">
        <f>'Water Data'!AG1:AL2</f>
        <v>Oman</v>
      </c>
      <c r="AH1" s="604"/>
      <c r="AI1" s="604"/>
      <c r="AJ1" s="604"/>
      <c r="AK1" s="604"/>
      <c r="AL1" s="605"/>
      <c r="AM1" s="25"/>
      <c r="AN1" s="25"/>
      <c r="AO1" s="377" t="s">
        <v>32</v>
      </c>
      <c r="AP1" s="378" t="str">
        <f>'Water Data'!AP1</f>
        <v>MOH13</v>
      </c>
      <c r="AQ1" s="603" t="str">
        <f>'Water Data'!AQ1:AV2</f>
        <v>Oman</v>
      </c>
      <c r="AR1" s="604"/>
      <c r="AS1" s="604"/>
      <c r="AT1" s="604"/>
      <c r="AU1" s="604"/>
      <c r="AV1" s="605"/>
      <c r="AW1" s="25"/>
      <c r="AX1" s="25"/>
      <c r="AY1" s="377" t="s">
        <v>32</v>
      </c>
      <c r="AZ1" s="379" t="str">
        <f>'Water Data'!AZ1</f>
        <v>MOH14</v>
      </c>
      <c r="BA1" s="379" t="str">
        <f>'Water Data'!BA1:BF2</f>
        <v>Oman</v>
      </c>
      <c r="BB1" s="379"/>
      <c r="BC1" s="379"/>
      <c r="BD1" s="379"/>
      <c r="BE1" s="379"/>
      <c r="BF1" s="380"/>
      <c r="BG1" s="25"/>
      <c r="BH1" s="25"/>
      <c r="BI1" s="377" t="s">
        <v>32</v>
      </c>
      <c r="BJ1" s="378" t="str">
        <f>'Water Data'!BJ1</f>
        <v>MOH15</v>
      </c>
      <c r="BK1" s="603" t="str">
        <f>'Water Data'!BK1:BP2</f>
        <v>Oman</v>
      </c>
      <c r="BL1" s="604"/>
      <c r="BM1" s="604"/>
      <c r="BN1" s="604"/>
      <c r="BO1" s="604"/>
      <c r="BP1" s="605"/>
      <c r="BQ1" s="25"/>
      <c r="BR1" s="25"/>
      <c r="BS1" s="377" t="s">
        <v>32</v>
      </c>
      <c r="BT1" s="378" t="str">
        <f>'Water Data'!BT1</f>
        <v>MOH16</v>
      </c>
      <c r="BU1" s="603" t="str">
        <f>'Water Data'!BU1:BZ2</f>
        <v>Oman</v>
      </c>
      <c r="BV1" s="604"/>
      <c r="BW1" s="604"/>
      <c r="BX1" s="604"/>
      <c r="BY1" s="604"/>
      <c r="BZ1" s="605"/>
      <c r="CA1" s="25"/>
      <c r="CB1" s="25"/>
    </row>
    <row r="2" x14ac:dyDescent="0.25">
      <c r="A2" s="381" t="str">
        <f>'Water Data'!A2</f>
        <v>Annual Health Report 2009 (Ministry of Health, Department of Health Information and Statistics)</v>
      </c>
      <c r="B2" s="382"/>
      <c r="C2" s="606"/>
      <c r="D2" s="606"/>
      <c r="E2" s="606"/>
      <c r="F2" s="606"/>
      <c r="G2" s="606"/>
      <c r="H2" s="607"/>
      <c r="I2" s="11"/>
      <c r="J2" s="11"/>
      <c r="K2" s="381" t="str">
        <f>'Water Data'!K2</f>
        <v>Annual Health Report 2010 (Ministry of Health, Department of Health Information and Statistics)</v>
      </c>
      <c r="L2" s="382"/>
      <c r="M2" s="606"/>
      <c r="N2" s="606"/>
      <c r="O2" s="606"/>
      <c r="P2" s="606"/>
      <c r="Q2" s="606"/>
      <c r="R2" s="607"/>
      <c r="S2" s="11"/>
      <c r="T2" s="11"/>
      <c r="U2" s="381" t="str">
        <f>'Water Data'!U2</f>
        <v>Annual Health Report 2011 (Ministry of Health, Department of Health Information and Statistics)</v>
      </c>
      <c r="V2" s="382"/>
      <c r="W2" s="606"/>
      <c r="X2" s="606"/>
      <c r="Y2" s="606"/>
      <c r="Z2" s="606"/>
      <c r="AA2" s="606"/>
      <c r="AB2" s="607"/>
      <c r="AC2" s="11"/>
      <c r="AD2" s="11"/>
      <c r="AE2" s="381" t="str">
        <f>'Water Data'!AE2</f>
        <v>Annual Health Report 2012 (Ministry of Health, Department of Health Information and Statistics)</v>
      </c>
      <c r="AF2" s="382"/>
      <c r="AG2" s="606"/>
      <c r="AH2" s="606"/>
      <c r="AI2" s="606"/>
      <c r="AJ2" s="606"/>
      <c r="AK2" s="606"/>
      <c r="AL2" s="607"/>
      <c r="AM2" s="11"/>
      <c r="AN2" s="11"/>
      <c r="AO2" s="381" t="str">
        <f>'Water Data'!AO2</f>
        <v>Annual Health Report 2013 (Ministry of Health, Department of Health Information and Statistics)</v>
      </c>
      <c r="AP2" s="382"/>
      <c r="AQ2" s="606"/>
      <c r="AR2" s="606"/>
      <c r="AS2" s="606"/>
      <c r="AT2" s="606"/>
      <c r="AU2" s="606"/>
      <c r="AV2" s="607"/>
      <c r="AW2" s="11"/>
      <c r="AX2" s="11"/>
      <c r="AY2" s="381" t="str">
        <f>'Water Data'!AY2</f>
        <v>Annual Health Report 2014 (Ministry of Health, Department of Health Information and Statistics)</v>
      </c>
      <c r="AZ2" s="383"/>
      <c r="BA2" s="384"/>
      <c r="BB2" s="384"/>
      <c r="BC2" s="384"/>
      <c r="BD2" s="384"/>
      <c r="BE2" s="384"/>
      <c r="BF2" s="385"/>
      <c r="BG2" s="11"/>
      <c r="BH2" s="11"/>
      <c r="BI2" s="381" t="str">
        <f>'Water Data'!BI2</f>
        <v>Annual Health Report 2015 (Ministry of Health, Department of Health Information and Statistics)</v>
      </c>
      <c r="BJ2" s="382"/>
      <c r="BK2" s="606"/>
      <c r="BL2" s="606"/>
      <c r="BM2" s="606"/>
      <c r="BN2" s="606"/>
      <c r="BO2" s="606"/>
      <c r="BP2" s="607"/>
      <c r="BQ2" s="11"/>
      <c r="BR2" s="11"/>
      <c r="BS2" s="381" t="str">
        <f>'Water Data'!BS2</f>
        <v>Annual Health Report 2016 (Ministry of Health, Department of Health Information and Statistics)</v>
      </c>
      <c r="BT2" s="382"/>
      <c r="BU2" s="606"/>
      <c r="BV2" s="606"/>
      <c r="BW2" s="606"/>
      <c r="BX2" s="606"/>
      <c r="BY2" s="606"/>
      <c r="BZ2" s="607"/>
      <c r="CA2" s="11"/>
      <c r="CB2" s="11"/>
    </row>
    <row r="3" x14ac:dyDescent="0.25">
      <c r="A3" s="386" t="str">
        <f>'Water Data'!A3</f>
        <v>Census</v>
      </c>
      <c r="B3" s="387"/>
      <c r="C3" s="608">
        <f>'Water Data'!C3:H3</f>
        <v>2009</v>
      </c>
      <c r="D3" s="609"/>
      <c r="E3" s="609"/>
      <c r="F3" s="609"/>
      <c r="G3" s="609"/>
      <c r="H3" s="610"/>
      <c r="I3" s="11"/>
      <c r="J3" s="11"/>
      <c r="K3" s="386" t="str">
        <f>'Water Data'!K3</f>
        <v>Census</v>
      </c>
      <c r="L3" s="387"/>
      <c r="M3" s="608">
        <f>'Water Data'!M3:R3</f>
        <v>2010</v>
      </c>
      <c r="N3" s="609"/>
      <c r="O3" s="609"/>
      <c r="P3" s="609"/>
      <c r="Q3" s="609"/>
      <c r="R3" s="610"/>
      <c r="S3" s="11"/>
      <c r="T3" s="11"/>
      <c r="U3" s="386" t="str">
        <f>'Water Data'!U3</f>
        <v>Census</v>
      </c>
      <c r="V3" s="387"/>
      <c r="W3" s="608">
        <f>'Water Data'!W3:AB3</f>
        <v>2011</v>
      </c>
      <c r="X3" s="609"/>
      <c r="Y3" s="609"/>
      <c r="Z3" s="609"/>
      <c r="AA3" s="609"/>
      <c r="AB3" s="610"/>
      <c r="AC3" s="11"/>
      <c r="AD3" s="11"/>
      <c r="AE3" s="386" t="str">
        <f>'Water Data'!AE3</f>
        <v>Census</v>
      </c>
      <c r="AF3" s="387"/>
      <c r="AG3" s="608">
        <f>'Water Data'!AG3:AL3</f>
        <v>2012</v>
      </c>
      <c r="AH3" s="609"/>
      <c r="AI3" s="609"/>
      <c r="AJ3" s="609"/>
      <c r="AK3" s="609"/>
      <c r="AL3" s="610"/>
      <c r="AM3" s="11"/>
      <c r="AN3" s="11"/>
      <c r="AO3" s="386" t="str">
        <f>'Water Data'!AO3</f>
        <v>Census</v>
      </c>
      <c r="AP3" s="387"/>
      <c r="AQ3" s="608">
        <f>'Water Data'!AQ3:AV3</f>
        <v>2013</v>
      </c>
      <c r="AR3" s="609"/>
      <c r="AS3" s="609"/>
      <c r="AT3" s="609"/>
      <c r="AU3" s="609"/>
      <c r="AV3" s="610"/>
      <c r="AW3" s="11"/>
      <c r="AX3" s="11"/>
      <c r="AY3" s="386" t="str">
        <f>'Water Data'!AY3</f>
        <v>Census</v>
      </c>
      <c r="AZ3" s="388"/>
      <c r="BA3" s="389">
        <f>'Water Data'!BA3:BF3</f>
        <v>2014</v>
      </c>
      <c r="BB3" s="389"/>
      <c r="BC3" s="389"/>
      <c r="BD3" s="389"/>
      <c r="BE3" s="389"/>
      <c r="BF3" s="390"/>
      <c r="BG3" s="11"/>
      <c r="BH3" s="11"/>
      <c r="BI3" s="386" t="str">
        <f>'Water Data'!BI3</f>
        <v>Census</v>
      </c>
      <c r="BJ3" s="387"/>
      <c r="BK3" s="608">
        <f>'Water Data'!BK3:BP3</f>
        <v>2015</v>
      </c>
      <c r="BL3" s="609"/>
      <c r="BM3" s="609"/>
      <c r="BN3" s="609"/>
      <c r="BO3" s="609"/>
      <c r="BP3" s="610"/>
      <c r="BQ3" s="11"/>
      <c r="BR3" s="11"/>
      <c r="BS3" s="386" t="str">
        <f>'Water Data'!BS3</f>
        <v>Census</v>
      </c>
      <c r="BT3" s="387"/>
      <c r="BU3" s="608">
        <f>'Water Data'!BU3:BZ3</f>
        <v>2016</v>
      </c>
      <c r="BV3" s="609"/>
      <c r="BW3" s="609"/>
      <c r="BX3" s="609"/>
      <c r="BY3" s="609"/>
      <c r="BZ3" s="610"/>
      <c r="CA3" s="11"/>
      <c r="CB3" s="11"/>
    </row>
    <row r="4" s="4" customFormat="true" ht="18" customHeight="true" x14ac:dyDescent="0.25">
      <c r="A4" s="391" t="s">
        <v>221</v>
      </c>
      <c r="B4" s="392" t="s">
        <v>28</v>
      </c>
      <c r="C4" s="393" t="s">
        <v>7</v>
      </c>
      <c r="D4" s="393" t="s">
        <v>1</v>
      </c>
      <c r="E4" s="393" t="s">
        <v>2</v>
      </c>
      <c r="F4" s="393" t="s">
        <v>16</v>
      </c>
      <c r="G4" s="393" t="s">
        <v>17</v>
      </c>
      <c r="H4" s="394" t="s">
        <v>18</v>
      </c>
      <c r="I4" s="26"/>
      <c r="J4" s="26"/>
      <c r="K4" s="391" t="s">
        <v>221</v>
      </c>
      <c r="L4" s="392" t="s">
        <v>28</v>
      </c>
      <c r="M4" s="393" t="s">
        <v>7</v>
      </c>
      <c r="N4" s="393" t="s">
        <v>1</v>
      </c>
      <c r="O4" s="393" t="s">
        <v>2</v>
      </c>
      <c r="P4" s="393" t="s">
        <v>16</v>
      </c>
      <c r="Q4" s="393" t="s">
        <v>17</v>
      </c>
      <c r="R4" s="394" t="s">
        <v>18</v>
      </c>
      <c r="S4" s="26"/>
      <c r="T4" s="26"/>
      <c r="U4" s="391" t="s">
        <v>221</v>
      </c>
      <c r="V4" s="392" t="s">
        <v>28</v>
      </c>
      <c r="W4" s="393" t="s">
        <v>7</v>
      </c>
      <c r="X4" s="393" t="s">
        <v>1</v>
      </c>
      <c r="Y4" s="393" t="s">
        <v>2</v>
      </c>
      <c r="Z4" s="393" t="s">
        <v>16</v>
      </c>
      <c r="AA4" s="393" t="s">
        <v>17</v>
      </c>
      <c r="AB4" s="394" t="s">
        <v>18</v>
      </c>
      <c r="AC4" s="26"/>
      <c r="AD4" s="26"/>
      <c r="AE4" s="391" t="s">
        <v>221</v>
      </c>
      <c r="AF4" s="392" t="s">
        <v>28</v>
      </c>
      <c r="AG4" s="393" t="s">
        <v>7</v>
      </c>
      <c r="AH4" s="393" t="s">
        <v>1</v>
      </c>
      <c r="AI4" s="393" t="s">
        <v>2</v>
      </c>
      <c r="AJ4" s="393" t="s">
        <v>16</v>
      </c>
      <c r="AK4" s="393" t="s">
        <v>17</v>
      </c>
      <c r="AL4" s="394" t="s">
        <v>18</v>
      </c>
      <c r="AM4" s="26"/>
      <c r="AN4" s="26"/>
      <c r="AO4" s="391" t="s">
        <v>221</v>
      </c>
      <c r="AP4" s="392" t="s">
        <v>28</v>
      </c>
      <c r="AQ4" s="393" t="s">
        <v>7</v>
      </c>
      <c r="AR4" s="393" t="s">
        <v>1</v>
      </c>
      <c r="AS4" s="393" t="s">
        <v>2</v>
      </c>
      <c r="AT4" s="393" t="s">
        <v>16</v>
      </c>
      <c r="AU4" s="393" t="s">
        <v>17</v>
      </c>
      <c r="AV4" s="394" t="s">
        <v>18</v>
      </c>
      <c r="AW4" s="26"/>
      <c r="AX4" s="26"/>
      <c r="AY4" s="391" t="s">
        <v>221</v>
      </c>
      <c r="AZ4" s="395" t="s">
        <v>28</v>
      </c>
      <c r="BA4" s="393" t="s">
        <v>7</v>
      </c>
      <c r="BB4" s="393" t="s">
        <v>1</v>
      </c>
      <c r="BC4" s="393" t="s">
        <v>2</v>
      </c>
      <c r="BD4" s="393" t="s">
        <v>16</v>
      </c>
      <c r="BE4" s="393" t="s">
        <v>17</v>
      </c>
      <c r="BF4" s="394" t="s">
        <v>18</v>
      </c>
      <c r="BG4" s="26"/>
      <c r="BH4" s="26"/>
      <c r="BI4" s="391" t="s">
        <v>221</v>
      </c>
      <c r="BJ4" s="392" t="s">
        <v>28</v>
      </c>
      <c r="BK4" s="393" t="s">
        <v>7</v>
      </c>
      <c r="BL4" s="393" t="s">
        <v>1</v>
      </c>
      <c r="BM4" s="393" t="s">
        <v>2</v>
      </c>
      <c r="BN4" s="393" t="s">
        <v>16</v>
      </c>
      <c r="BO4" s="393" t="s">
        <v>17</v>
      </c>
      <c r="BP4" s="394" t="s">
        <v>18</v>
      </c>
      <c r="BQ4" s="26"/>
      <c r="BR4" s="26"/>
      <c r="BS4" s="391" t="s">
        <v>221</v>
      </c>
      <c r="BT4" s="392" t="s">
        <v>28</v>
      </c>
      <c r="BU4" s="393" t="s">
        <v>7</v>
      </c>
      <c r="BV4" s="393" t="s">
        <v>1</v>
      </c>
      <c r="BW4" s="393" t="s">
        <v>2</v>
      </c>
      <c r="BX4" s="393" t="s">
        <v>16</v>
      </c>
      <c r="BY4" s="393" t="s">
        <v>17</v>
      </c>
      <c r="BZ4" s="394" t="s">
        <v>18</v>
      </c>
      <c r="CA4" s="26"/>
      <c r="CB4" s="26"/>
      <c r="CC4" s="327"/>
      <c r="CM4" s="327"/>
      <c r="CW4" s="327"/>
      <c r="DG4" s="327"/>
      <c r="DQ4" s="327"/>
      <c r="EA4" s="327"/>
      <c r="EK4" s="327"/>
      <c r="EU4" s="327"/>
      <c r="FE4" s="327"/>
      <c r="FO4" s="327"/>
      <c r="FY4" s="327"/>
      <c r="GI4" s="327"/>
      <c r="GS4" s="327"/>
      <c r="HC4" s="327"/>
      <c r="HM4" s="327"/>
      <c r="HW4" s="327"/>
    </row>
    <row r="5" s="4" customFormat="true" x14ac:dyDescent="0.25">
      <c r="A5" s="331"/>
      <c r="B5" s="171" t="s">
        <v>3</v>
      </c>
      <c r="C5" s="7"/>
      <c r="D5" s="7"/>
      <c r="E5" s="7"/>
      <c r="F5" s="7"/>
      <c r="G5" s="7"/>
      <c r="H5" s="28"/>
      <c r="I5" s="26"/>
      <c r="J5" s="26"/>
      <c r="K5" s="331"/>
      <c r="L5" s="171" t="s">
        <v>3</v>
      </c>
      <c r="M5" s="7"/>
      <c r="N5" s="7"/>
      <c r="O5" s="7"/>
      <c r="P5" s="7"/>
      <c r="Q5" s="7"/>
      <c r="R5" s="28"/>
      <c r="S5" s="26"/>
      <c r="T5" s="26"/>
      <c r="U5" s="331"/>
      <c r="V5" s="171" t="s">
        <v>3</v>
      </c>
      <c r="W5" s="7"/>
      <c r="X5" s="7"/>
      <c r="Y5" s="7"/>
      <c r="Z5" s="7"/>
      <c r="AA5" s="7"/>
      <c r="AB5" s="28"/>
      <c r="AC5" s="26"/>
      <c r="AD5" s="26"/>
      <c r="AE5" s="331"/>
      <c r="AF5" s="171" t="s">
        <v>3</v>
      </c>
      <c r="AG5" s="7"/>
      <c r="AH5" s="7"/>
      <c r="AI5" s="7"/>
      <c r="AJ5" s="7"/>
      <c r="AK5" s="7"/>
      <c r="AL5" s="28"/>
      <c r="AM5" s="26"/>
      <c r="AN5" s="26"/>
      <c r="AO5" s="331"/>
      <c r="AP5" s="171" t="s">
        <v>3</v>
      </c>
      <c r="AQ5" s="7"/>
      <c r="AR5" s="7"/>
      <c r="AS5" s="7"/>
      <c r="AT5" s="7"/>
      <c r="AU5" s="7"/>
      <c r="AV5" s="28"/>
      <c r="AW5" s="26"/>
      <c r="AX5" s="26"/>
      <c r="AY5" s="331"/>
      <c r="AZ5" s="172" t="s">
        <v>3</v>
      </c>
      <c r="BA5" s="7"/>
      <c r="BB5" s="7"/>
      <c r="BC5" s="7"/>
      <c r="BD5" s="7"/>
      <c r="BE5" s="7"/>
      <c r="BF5" s="28"/>
      <c r="BG5" s="26"/>
      <c r="BH5" s="26"/>
      <c r="BI5" s="331"/>
      <c r="BJ5" s="171" t="s">
        <v>3</v>
      </c>
      <c r="BK5" s="7"/>
      <c r="BL5" s="7"/>
      <c r="BM5" s="7"/>
      <c r="BN5" s="7"/>
      <c r="BO5" s="7"/>
      <c r="BP5" s="28"/>
      <c r="BQ5" s="26"/>
      <c r="BR5" s="26"/>
      <c r="BS5" s="331"/>
      <c r="BT5" s="171" t="s">
        <v>3</v>
      </c>
      <c r="BU5" s="7"/>
      <c r="BV5" s="7"/>
      <c r="BW5" s="7"/>
      <c r="BX5" s="7"/>
      <c r="BY5" s="7"/>
      <c r="BZ5" s="28"/>
      <c r="CA5" s="26"/>
      <c r="CB5" s="26"/>
      <c r="CC5" s="327"/>
      <c r="CM5" s="327"/>
      <c r="CW5" s="327"/>
      <c r="DG5" s="327"/>
      <c r="DQ5" s="327"/>
      <c r="EA5" s="327"/>
      <c r="EK5" s="327"/>
      <c r="EU5" s="327"/>
      <c r="FE5" s="327"/>
      <c r="FO5" s="327"/>
      <c r="FY5" s="327"/>
      <c r="GI5" s="327"/>
      <c r="GS5" s="327"/>
      <c r="HC5" s="327"/>
      <c r="HM5" s="327"/>
      <c r="HW5" s="327"/>
    </row>
    <row r="6" s="4" customFormat="true" x14ac:dyDescent="0.25">
      <c r="A6" s="331"/>
      <c r="B6" s="171" t="s">
        <v>25</v>
      </c>
      <c r="C6" s="7"/>
      <c r="D6" s="7"/>
      <c r="E6" s="7"/>
      <c r="F6" s="7"/>
      <c r="G6" s="7"/>
      <c r="H6" s="28"/>
      <c r="I6" s="26"/>
      <c r="J6" s="26"/>
      <c r="K6" s="331"/>
      <c r="L6" s="171" t="s">
        <v>25</v>
      </c>
      <c r="M6" s="7"/>
      <c r="N6" s="7"/>
      <c r="O6" s="7"/>
      <c r="P6" s="7"/>
      <c r="Q6" s="7"/>
      <c r="R6" s="28"/>
      <c r="S6" s="26"/>
      <c r="T6" s="26"/>
      <c r="U6" s="331"/>
      <c r="V6" s="171" t="s">
        <v>25</v>
      </c>
      <c r="W6" s="7"/>
      <c r="X6" s="7"/>
      <c r="Y6" s="7"/>
      <c r="Z6" s="7"/>
      <c r="AA6" s="7"/>
      <c r="AB6" s="28"/>
      <c r="AC6" s="26"/>
      <c r="AD6" s="26"/>
      <c r="AE6" s="331"/>
      <c r="AF6" s="171" t="s">
        <v>25</v>
      </c>
      <c r="AG6" s="7"/>
      <c r="AH6" s="7"/>
      <c r="AI6" s="7"/>
      <c r="AJ6" s="7"/>
      <c r="AK6" s="7"/>
      <c r="AL6" s="28"/>
      <c r="AM6" s="26"/>
      <c r="AN6" s="26"/>
      <c r="AO6" s="331"/>
      <c r="AP6" s="171" t="s">
        <v>25</v>
      </c>
      <c r="AQ6" s="7"/>
      <c r="AR6" s="7"/>
      <c r="AS6" s="7"/>
      <c r="AT6" s="7"/>
      <c r="AU6" s="7"/>
      <c r="AV6" s="28"/>
      <c r="AW6" s="26"/>
      <c r="AX6" s="26"/>
      <c r="AY6" s="331"/>
      <c r="AZ6" s="172" t="s">
        <v>25</v>
      </c>
      <c r="BA6" s="7"/>
      <c r="BB6" s="7"/>
      <c r="BC6" s="7"/>
      <c r="BD6" s="7"/>
      <c r="BE6" s="7"/>
      <c r="BF6" s="28"/>
      <c r="BG6" s="26"/>
      <c r="BH6" s="26"/>
      <c r="BI6" s="331"/>
      <c r="BJ6" s="171" t="s">
        <v>25</v>
      </c>
      <c r="BK6" s="7"/>
      <c r="BL6" s="7"/>
      <c r="BM6" s="7"/>
      <c r="BN6" s="7"/>
      <c r="BO6" s="7"/>
      <c r="BP6" s="28"/>
      <c r="BQ6" s="26"/>
      <c r="BR6" s="26"/>
      <c r="BS6" s="331"/>
      <c r="BT6" s="171" t="s">
        <v>25</v>
      </c>
      <c r="BU6" s="7"/>
      <c r="BV6" s="7"/>
      <c r="BW6" s="7"/>
      <c r="BX6" s="7"/>
      <c r="BY6" s="7"/>
      <c r="BZ6" s="28"/>
      <c r="CA6" s="26"/>
      <c r="CB6" s="26"/>
      <c r="CC6" s="327"/>
      <c r="CM6" s="327"/>
      <c r="CW6" s="327"/>
      <c r="DG6" s="327"/>
      <c r="DQ6" s="327"/>
      <c r="EA6" s="327"/>
      <c r="EK6" s="327"/>
      <c r="EU6" s="327"/>
      <c r="FE6" s="327"/>
      <c r="FO6" s="327"/>
      <c r="FY6" s="327"/>
      <c r="GI6" s="327"/>
      <c r="GS6" s="327"/>
      <c r="HC6" s="327"/>
      <c r="HM6" s="327"/>
      <c r="HW6" s="327"/>
    </row>
    <row r="7" s="4" customFormat="true" ht="15.75" hidden="true" customHeight="true" x14ac:dyDescent="0.25">
      <c r="A7" s="331"/>
      <c r="B7" s="172" t="s">
        <v>26</v>
      </c>
      <c r="C7" s="20"/>
      <c r="D7" s="7"/>
      <c r="E7" s="7"/>
      <c r="F7" s="7"/>
      <c r="G7" s="7"/>
      <c r="H7" s="28"/>
      <c r="I7" s="26"/>
      <c r="J7" s="26"/>
      <c r="K7" s="331"/>
      <c r="L7" s="172" t="s">
        <v>26</v>
      </c>
      <c r="M7" s="20"/>
      <c r="N7" s="7"/>
      <c r="O7" s="7"/>
      <c r="P7" s="7"/>
      <c r="Q7" s="7"/>
      <c r="R7" s="28"/>
      <c r="S7" s="26"/>
      <c r="T7" s="26"/>
      <c r="U7" s="331"/>
      <c r="V7" s="172" t="s">
        <v>26</v>
      </c>
      <c r="W7" s="20"/>
      <c r="X7" s="7"/>
      <c r="Y7" s="7"/>
      <c r="Z7" s="7"/>
      <c r="AA7" s="7"/>
      <c r="AB7" s="28"/>
      <c r="AC7" s="26"/>
      <c r="AD7" s="26"/>
      <c r="AE7" s="331"/>
      <c r="AF7" s="172" t="s">
        <v>26</v>
      </c>
      <c r="AG7" s="20"/>
      <c r="AH7" s="7"/>
      <c r="AI7" s="7"/>
      <c r="AJ7" s="7"/>
      <c r="AK7" s="7"/>
      <c r="AL7" s="28"/>
      <c r="AM7" s="26"/>
      <c r="AN7" s="26"/>
      <c r="AO7" s="331"/>
      <c r="AP7" s="172" t="s">
        <v>26</v>
      </c>
      <c r="AQ7" s="20"/>
      <c r="AR7" s="7"/>
      <c r="AS7" s="7"/>
      <c r="AT7" s="7"/>
      <c r="AU7" s="7"/>
      <c r="AV7" s="28"/>
      <c r="AW7" s="26"/>
      <c r="AX7" s="26"/>
      <c r="AY7" s="331"/>
      <c r="AZ7" s="172" t="s">
        <v>26</v>
      </c>
      <c r="BA7" s="20"/>
      <c r="BB7" s="7"/>
      <c r="BC7" s="7"/>
      <c r="BD7" s="7"/>
      <c r="BE7" s="7"/>
      <c r="BF7" s="28"/>
      <c r="BG7" s="26"/>
      <c r="BH7" s="26"/>
      <c r="BI7" s="331"/>
      <c r="BJ7" s="172" t="s">
        <v>26</v>
      </c>
      <c r="BK7" s="20"/>
      <c r="BL7" s="7"/>
      <c r="BM7" s="7"/>
      <c r="BN7" s="7"/>
      <c r="BO7" s="7"/>
      <c r="BP7" s="28"/>
      <c r="BQ7" s="26"/>
      <c r="BR7" s="26"/>
      <c r="BS7" s="331"/>
      <c r="BT7" s="172" t="s">
        <v>26</v>
      </c>
      <c r="BU7" s="20"/>
      <c r="BV7" s="7"/>
      <c r="BW7" s="7"/>
      <c r="BX7" s="7"/>
      <c r="BY7" s="7"/>
      <c r="BZ7" s="28"/>
      <c r="CA7" s="26"/>
      <c r="CB7" s="26"/>
      <c r="CC7" s="327"/>
      <c r="CM7" s="327"/>
      <c r="CW7" s="327"/>
      <c r="DG7" s="327"/>
      <c r="DQ7" s="327"/>
      <c r="EA7" s="327"/>
      <c r="EK7" s="327"/>
      <c r="EU7" s="327"/>
      <c r="FE7" s="327"/>
      <c r="FO7" s="327"/>
      <c r="FY7" s="327"/>
      <c r="GI7" s="327"/>
      <c r="GS7" s="327"/>
      <c r="HC7" s="327"/>
      <c r="HM7" s="327"/>
      <c r="HW7" s="327"/>
    </row>
    <row r="8" s="4" customFormat="true" x14ac:dyDescent="0.25">
      <c r="A8" s="331"/>
      <c r="B8" s="172" t="s">
        <v>160</v>
      </c>
      <c r="C8" s="7"/>
      <c r="D8" s="7"/>
      <c r="E8" s="7"/>
      <c r="F8" s="7"/>
      <c r="G8" s="7"/>
      <c r="H8" s="28"/>
      <c r="I8" s="26"/>
      <c r="J8" s="26"/>
      <c r="K8" s="331"/>
      <c r="L8" s="172" t="s">
        <v>160</v>
      </c>
      <c r="M8" s="7"/>
      <c r="N8" s="7"/>
      <c r="O8" s="7"/>
      <c r="P8" s="7"/>
      <c r="Q8" s="7"/>
      <c r="R8" s="28"/>
      <c r="S8" s="26"/>
      <c r="T8" s="26"/>
      <c r="U8" s="331"/>
      <c r="V8" s="172" t="s">
        <v>160</v>
      </c>
      <c r="W8" s="7"/>
      <c r="X8" s="7"/>
      <c r="Y8" s="7"/>
      <c r="Z8" s="7"/>
      <c r="AA8" s="7"/>
      <c r="AB8" s="28"/>
      <c r="AC8" s="26"/>
      <c r="AD8" s="26"/>
      <c r="AE8" s="331"/>
      <c r="AF8" s="172" t="s">
        <v>160</v>
      </c>
      <c r="AG8" s="7"/>
      <c r="AH8" s="7"/>
      <c r="AI8" s="7"/>
      <c r="AJ8" s="7"/>
      <c r="AK8" s="7"/>
      <c r="AL8" s="28"/>
      <c r="AM8" s="26"/>
      <c r="AN8" s="26"/>
      <c r="AO8" s="331"/>
      <c r="AP8" s="172" t="s">
        <v>160</v>
      </c>
      <c r="AQ8" s="7"/>
      <c r="AR8" s="7"/>
      <c r="AS8" s="7"/>
      <c r="AT8" s="7"/>
      <c r="AU8" s="7"/>
      <c r="AV8" s="28"/>
      <c r="AW8" s="26"/>
      <c r="AX8" s="26"/>
      <c r="AY8" s="331"/>
      <c r="AZ8" s="172" t="s">
        <v>160</v>
      </c>
      <c r="BA8" s="7"/>
      <c r="BB8" s="7"/>
      <c r="BC8" s="7"/>
      <c r="BD8" s="7"/>
      <c r="BE8" s="7"/>
      <c r="BF8" s="28"/>
      <c r="BG8" s="26"/>
      <c r="BH8" s="26"/>
      <c r="BI8" s="331"/>
      <c r="BJ8" s="172" t="s">
        <v>160</v>
      </c>
      <c r="BK8" s="7"/>
      <c r="BL8" s="7"/>
      <c r="BM8" s="7"/>
      <c r="BN8" s="7"/>
      <c r="BO8" s="7"/>
      <c r="BP8" s="28"/>
      <c r="BQ8" s="26"/>
      <c r="BR8" s="26"/>
      <c r="BS8" s="331"/>
      <c r="BT8" s="172" t="s">
        <v>160</v>
      </c>
      <c r="BU8" s="7"/>
      <c r="BV8" s="7"/>
      <c r="BW8" s="7"/>
      <c r="BX8" s="7"/>
      <c r="BY8" s="7"/>
      <c r="BZ8" s="28"/>
      <c r="CA8" s="26"/>
      <c r="CB8" s="26"/>
      <c r="CC8" s="327"/>
      <c r="CM8" s="327"/>
      <c r="CW8" s="327"/>
      <c r="DG8" s="327"/>
      <c r="DQ8" s="327"/>
      <c r="EA8" s="327"/>
      <c r="EK8" s="327"/>
      <c r="EU8" s="327"/>
      <c r="FE8" s="327"/>
      <c r="FO8" s="327"/>
      <c r="FY8" s="327"/>
      <c r="GI8" s="327"/>
      <c r="GS8" s="327"/>
      <c r="HC8" s="327"/>
      <c r="HM8" s="327"/>
      <c r="HW8" s="327"/>
    </row>
    <row r="9" s="4" customFormat="true" x14ac:dyDescent="0.25">
      <c r="A9" s="331"/>
      <c r="B9" s="172" t="s">
        <v>161</v>
      </c>
      <c r="C9" s="20"/>
      <c r="D9" s="7"/>
      <c r="E9" s="7"/>
      <c r="F9" s="7"/>
      <c r="G9" s="7"/>
      <c r="H9" s="28"/>
      <c r="I9" s="26"/>
      <c r="J9" s="26"/>
      <c r="K9" s="331"/>
      <c r="L9" s="172" t="s">
        <v>161</v>
      </c>
      <c r="M9" s="20"/>
      <c r="N9" s="7"/>
      <c r="O9" s="7"/>
      <c r="P9" s="7"/>
      <c r="Q9" s="7"/>
      <c r="R9" s="28"/>
      <c r="S9" s="26"/>
      <c r="T9" s="26"/>
      <c r="U9" s="331"/>
      <c r="V9" s="172" t="s">
        <v>161</v>
      </c>
      <c r="W9" s="20"/>
      <c r="X9" s="7"/>
      <c r="Y9" s="7"/>
      <c r="Z9" s="7"/>
      <c r="AA9" s="7"/>
      <c r="AB9" s="28"/>
      <c r="AC9" s="26"/>
      <c r="AD9" s="26"/>
      <c r="AE9" s="331"/>
      <c r="AF9" s="172" t="s">
        <v>161</v>
      </c>
      <c r="AG9" s="20"/>
      <c r="AH9" s="7"/>
      <c r="AI9" s="7"/>
      <c r="AJ9" s="7"/>
      <c r="AK9" s="7"/>
      <c r="AL9" s="28"/>
      <c r="AM9" s="26"/>
      <c r="AN9" s="26"/>
      <c r="AO9" s="331"/>
      <c r="AP9" s="172" t="s">
        <v>161</v>
      </c>
      <c r="AQ9" s="20"/>
      <c r="AR9" s="7"/>
      <c r="AS9" s="7"/>
      <c r="AT9" s="7"/>
      <c r="AU9" s="7"/>
      <c r="AV9" s="28"/>
      <c r="AW9" s="26"/>
      <c r="AX9" s="26"/>
      <c r="AY9" s="331"/>
      <c r="AZ9" s="172" t="s">
        <v>161</v>
      </c>
      <c r="BA9" s="20"/>
      <c r="BB9" s="7"/>
      <c r="BC9" s="7"/>
      <c r="BD9" s="7"/>
      <c r="BE9" s="7"/>
      <c r="BF9" s="28"/>
      <c r="BG9" s="26"/>
      <c r="BH9" s="26"/>
      <c r="BI9" s="331"/>
      <c r="BJ9" s="172" t="s">
        <v>161</v>
      </c>
      <c r="BK9" s="20"/>
      <c r="BL9" s="7"/>
      <c r="BM9" s="7"/>
      <c r="BN9" s="7"/>
      <c r="BO9" s="7"/>
      <c r="BP9" s="28"/>
      <c r="BQ9" s="26"/>
      <c r="BR9" s="26"/>
      <c r="BS9" s="331"/>
      <c r="BT9" s="172" t="s">
        <v>161</v>
      </c>
      <c r="BU9" s="20"/>
      <c r="BV9" s="7"/>
      <c r="BW9" s="7"/>
      <c r="BX9" s="7"/>
      <c r="BY9" s="7"/>
      <c r="BZ9" s="28"/>
      <c r="CA9" s="26"/>
      <c r="CB9" s="26"/>
      <c r="CC9" s="327"/>
      <c r="CM9" s="327"/>
      <c r="CW9" s="327"/>
      <c r="DG9" s="327"/>
      <c r="DQ9" s="327"/>
      <c r="EA9" s="327"/>
      <c r="EK9" s="327"/>
      <c r="EU9" s="327"/>
      <c r="FE9" s="327"/>
      <c r="FO9" s="327"/>
      <c r="FY9" s="327"/>
      <c r="GI9" s="327"/>
      <c r="GS9" s="327"/>
      <c r="HC9" s="327"/>
      <c r="HM9" s="327"/>
      <c r="HW9" s="327"/>
    </row>
    <row r="10" s="4" customFormat="true" x14ac:dyDescent="0.25">
      <c r="A10" s="331"/>
      <c r="B10" s="172" t="s">
        <v>224</v>
      </c>
      <c r="C10" s="20"/>
      <c r="D10" s="7"/>
      <c r="E10" s="7"/>
      <c r="F10" s="7"/>
      <c r="G10" s="7"/>
      <c r="H10" s="28"/>
      <c r="I10" s="26"/>
      <c r="J10" s="26"/>
      <c r="K10" s="331"/>
      <c r="L10" s="172" t="s">
        <v>224</v>
      </c>
      <c r="M10" s="20"/>
      <c r="N10" s="7"/>
      <c r="O10" s="7"/>
      <c r="P10" s="7"/>
      <c r="Q10" s="7"/>
      <c r="R10" s="28"/>
      <c r="S10" s="26"/>
      <c r="T10" s="26"/>
      <c r="U10" s="331"/>
      <c r="V10" s="172" t="s">
        <v>224</v>
      </c>
      <c r="W10" s="20"/>
      <c r="X10" s="7"/>
      <c r="Y10" s="7"/>
      <c r="Z10" s="7"/>
      <c r="AA10" s="7"/>
      <c r="AB10" s="28"/>
      <c r="AC10" s="26"/>
      <c r="AD10" s="26"/>
      <c r="AE10" s="331"/>
      <c r="AF10" s="172" t="s">
        <v>224</v>
      </c>
      <c r="AG10" s="20"/>
      <c r="AH10" s="7"/>
      <c r="AI10" s="7"/>
      <c r="AJ10" s="7"/>
      <c r="AK10" s="7"/>
      <c r="AL10" s="28"/>
      <c r="AM10" s="26"/>
      <c r="AN10" s="26"/>
      <c r="AO10" s="331"/>
      <c r="AP10" s="172" t="s">
        <v>224</v>
      </c>
      <c r="AQ10" s="20"/>
      <c r="AR10" s="7"/>
      <c r="AS10" s="7"/>
      <c r="AT10" s="7"/>
      <c r="AU10" s="7"/>
      <c r="AV10" s="28"/>
      <c r="AW10" s="26"/>
      <c r="AX10" s="26"/>
      <c r="AY10" s="331"/>
      <c r="AZ10" s="172" t="s">
        <v>224</v>
      </c>
      <c r="BA10" s="20"/>
      <c r="BB10" s="7"/>
      <c r="BC10" s="7"/>
      <c r="BD10" s="7"/>
      <c r="BE10" s="7"/>
      <c r="BF10" s="28"/>
      <c r="BG10" s="26"/>
      <c r="BH10" s="26"/>
      <c r="BI10" s="331"/>
      <c r="BJ10" s="172" t="s">
        <v>224</v>
      </c>
      <c r="BK10" s="20"/>
      <c r="BL10" s="7"/>
      <c r="BM10" s="7"/>
      <c r="BN10" s="7"/>
      <c r="BO10" s="7"/>
      <c r="BP10" s="28"/>
      <c r="BQ10" s="26"/>
      <c r="BR10" s="26"/>
      <c r="BS10" s="331"/>
      <c r="BT10" s="172" t="s">
        <v>224</v>
      </c>
      <c r="BU10" s="20"/>
      <c r="BV10" s="7"/>
      <c r="BW10" s="7"/>
      <c r="BX10" s="7"/>
      <c r="BY10" s="7"/>
      <c r="BZ10" s="28"/>
      <c r="CA10" s="26"/>
      <c r="CB10" s="26"/>
      <c r="CC10" s="327"/>
      <c r="CM10" s="327"/>
      <c r="CW10" s="327"/>
      <c r="DG10" s="327"/>
      <c r="DQ10" s="327"/>
      <c r="EA10" s="327"/>
      <c r="EK10" s="327"/>
      <c r="EU10" s="327"/>
      <c r="FE10" s="327"/>
      <c r="FO10" s="327"/>
      <c r="FY10" s="327"/>
      <c r="GI10" s="327"/>
      <c r="GS10" s="327"/>
      <c r="HC10" s="327"/>
      <c r="HM10" s="327"/>
      <c r="HW10" s="327"/>
    </row>
    <row r="11" s="2" customFormat="true" ht="86.45" customHeight="true" x14ac:dyDescent="0.25">
      <c r="A11" s="319" t="s">
        <v>12</v>
      </c>
      <c r="B11" s="611" t="s">
        <v>183</v>
      </c>
      <c r="C11" s="612"/>
      <c r="D11" s="612"/>
      <c r="E11" s="612"/>
      <c r="F11" s="612"/>
      <c r="G11" s="612"/>
      <c r="H11" s="613"/>
      <c r="I11" s="11"/>
      <c r="J11" s="11"/>
      <c r="K11" s="319" t="s">
        <v>12</v>
      </c>
      <c r="L11" s="611" t="s">
        <v>183</v>
      </c>
      <c r="M11" s="612"/>
      <c r="N11" s="612"/>
      <c r="O11" s="612"/>
      <c r="P11" s="612"/>
      <c r="Q11" s="612"/>
      <c r="R11" s="613"/>
      <c r="S11" s="11"/>
      <c r="T11" s="11"/>
      <c r="U11" s="319" t="s">
        <v>12</v>
      </c>
      <c r="V11" s="611" t="s">
        <v>183</v>
      </c>
      <c r="W11" s="612"/>
      <c r="X11" s="612"/>
      <c r="Y11" s="612"/>
      <c r="Z11" s="612"/>
      <c r="AA11" s="612"/>
      <c r="AB11" s="613"/>
      <c r="AC11" s="11"/>
      <c r="AD11" s="11"/>
      <c r="AE11" s="319" t="s">
        <v>12</v>
      </c>
      <c r="AF11" s="611" t="s">
        <v>183</v>
      </c>
      <c r="AG11" s="612"/>
      <c r="AH11" s="612"/>
      <c r="AI11" s="612"/>
      <c r="AJ11" s="612"/>
      <c r="AK11" s="612"/>
      <c r="AL11" s="613"/>
      <c r="AM11" s="11"/>
      <c r="AN11" s="11"/>
      <c r="AO11" s="319" t="s">
        <v>12</v>
      </c>
      <c r="AP11" s="611" t="s">
        <v>183</v>
      </c>
      <c r="AQ11" s="612"/>
      <c r="AR11" s="612"/>
      <c r="AS11" s="612"/>
      <c r="AT11" s="612"/>
      <c r="AU11" s="612"/>
      <c r="AV11" s="613"/>
      <c r="AW11" s="11"/>
      <c r="AX11" s="11"/>
      <c r="AY11" s="319" t="s">
        <v>12</v>
      </c>
      <c r="AZ11" s="588" t="s">
        <v>183</v>
      </c>
      <c r="BA11" s="589"/>
      <c r="BB11" s="589"/>
      <c r="BC11" s="589"/>
      <c r="BD11" s="589"/>
      <c r="BE11" s="589"/>
      <c r="BF11" s="590"/>
      <c r="BG11" s="11"/>
      <c r="BH11" s="11"/>
      <c r="BI11" s="319" t="s">
        <v>12</v>
      </c>
      <c r="BJ11" s="611" t="s">
        <v>183</v>
      </c>
      <c r="BK11" s="612"/>
      <c r="BL11" s="612"/>
      <c r="BM11" s="612"/>
      <c r="BN11" s="612"/>
      <c r="BO11" s="612"/>
      <c r="BP11" s="613"/>
      <c r="BQ11" s="11"/>
      <c r="BR11" s="11"/>
      <c r="BS11" s="319" t="s">
        <v>12</v>
      </c>
      <c r="BT11" s="611" t="s">
        <v>183</v>
      </c>
      <c r="BU11" s="612"/>
      <c r="BV11" s="612"/>
      <c r="BW11" s="612"/>
      <c r="BX11" s="612"/>
      <c r="BY11" s="612"/>
      <c r="BZ11" s="613"/>
      <c r="CA11" s="11"/>
      <c r="CB11" s="11"/>
      <c r="CC11" s="330"/>
      <c r="CM11" s="330"/>
      <c r="CW11" s="330"/>
      <c r="DG11" s="330"/>
      <c r="DQ11" s="330"/>
      <c r="EA11" s="330"/>
      <c r="EK11" s="330"/>
      <c r="EU11" s="330"/>
      <c r="FE11" s="330"/>
      <c r="FO11" s="330"/>
      <c r="FY11" s="330"/>
      <c r="GI11" s="330"/>
      <c r="GS11" s="330"/>
      <c r="HC11" s="330"/>
      <c r="HM11" s="330"/>
      <c r="HW11" s="330"/>
    </row>
    <row r="12" s="2" customFormat="true" ht="15.6" customHeight="true" x14ac:dyDescent="0.25">
      <c r="A12" s="319"/>
      <c r="B12" s="264" t="s">
        <v>139</v>
      </c>
      <c r="C12" s="262"/>
      <c r="D12" s="262"/>
      <c r="E12" s="262"/>
      <c r="F12" s="262"/>
      <c r="G12" s="262"/>
      <c r="H12" s="263"/>
      <c r="I12" s="11"/>
      <c r="J12" s="11"/>
      <c r="K12" s="319"/>
      <c r="L12" s="286" t="s">
        <v>139</v>
      </c>
      <c r="M12" s="287"/>
      <c r="N12" s="287"/>
      <c r="O12" s="287"/>
      <c r="P12" s="287"/>
      <c r="Q12" s="287"/>
      <c r="R12" s="288"/>
      <c r="S12" s="11"/>
      <c r="T12" s="11"/>
      <c r="U12" s="319"/>
      <c r="V12" s="286" t="s">
        <v>139</v>
      </c>
      <c r="W12" s="287"/>
      <c r="X12" s="287"/>
      <c r="Y12" s="287"/>
      <c r="Z12" s="287"/>
      <c r="AA12" s="287"/>
      <c r="AB12" s="288"/>
      <c r="AC12" s="11"/>
      <c r="AD12" s="11"/>
      <c r="AE12" s="319"/>
      <c r="AF12" s="286" t="s">
        <v>139</v>
      </c>
      <c r="AG12" s="287"/>
      <c r="AH12" s="287"/>
      <c r="AI12" s="287"/>
      <c r="AJ12" s="287"/>
      <c r="AK12" s="287"/>
      <c r="AL12" s="288"/>
      <c r="AM12" s="11"/>
      <c r="AN12" s="11"/>
      <c r="AO12" s="319"/>
      <c r="AP12" s="286" t="s">
        <v>139</v>
      </c>
      <c r="AQ12" s="287"/>
      <c r="AR12" s="287"/>
      <c r="AS12" s="287"/>
      <c r="AT12" s="287"/>
      <c r="AU12" s="287"/>
      <c r="AV12" s="288"/>
      <c r="AW12" s="11"/>
      <c r="AX12" s="11"/>
      <c r="AY12" s="319"/>
      <c r="AZ12" s="289" t="s">
        <v>139</v>
      </c>
      <c r="BA12" s="93"/>
      <c r="BB12" s="93"/>
      <c r="BC12" s="93"/>
      <c r="BD12" s="93"/>
      <c r="BE12" s="93"/>
      <c r="BF12" s="261"/>
      <c r="BG12" s="11"/>
      <c r="BH12" s="11"/>
      <c r="BI12" s="319"/>
      <c r="BJ12" s="286" t="s">
        <v>139</v>
      </c>
      <c r="BK12" s="287"/>
      <c r="BL12" s="287"/>
      <c r="BM12" s="287"/>
      <c r="BN12" s="287"/>
      <c r="BO12" s="287"/>
      <c r="BP12" s="288"/>
      <c r="BQ12" s="11"/>
      <c r="BR12" s="11"/>
      <c r="BS12" s="319"/>
      <c r="BT12" s="286" t="s">
        <v>139</v>
      </c>
      <c r="BU12" s="287"/>
      <c r="BV12" s="287"/>
      <c r="BW12" s="287"/>
      <c r="BX12" s="287"/>
      <c r="BY12" s="287"/>
      <c r="BZ12" s="288"/>
      <c r="CA12" s="11"/>
      <c r="CB12" s="11"/>
      <c r="CC12" s="330"/>
      <c r="CM12" s="330"/>
      <c r="CW12" s="330"/>
      <c r="DG12" s="330"/>
      <c r="DQ12" s="330"/>
      <c r="EA12" s="330"/>
      <c r="EK12" s="330"/>
      <c r="EU12" s="330"/>
      <c r="FE12" s="330"/>
      <c r="FO12" s="330"/>
      <c r="FY12" s="330"/>
      <c r="GI12" s="330"/>
      <c r="GS12" s="330"/>
      <c r="HC12" s="330"/>
      <c r="HM12" s="330"/>
      <c r="HW12" s="330"/>
    </row>
    <row r="13" s="2" customFormat="true" ht="15" customHeight="true" x14ac:dyDescent="0.25">
      <c r="A13" s="319"/>
      <c r="B13" s="264" t="s">
        <v>145</v>
      </c>
      <c r="C13" s="93"/>
      <c r="D13" s="93"/>
      <c r="E13" s="93"/>
      <c r="F13" s="93"/>
      <c r="G13" s="93"/>
      <c r="H13" s="261"/>
      <c r="I13" s="11"/>
      <c r="J13" s="11"/>
      <c r="K13" s="319"/>
      <c r="L13" s="286" t="s">
        <v>145</v>
      </c>
      <c r="M13" s="93"/>
      <c r="N13" s="93"/>
      <c r="O13" s="93"/>
      <c r="P13" s="93"/>
      <c r="Q13" s="93"/>
      <c r="R13" s="261"/>
      <c r="S13" s="11"/>
      <c r="T13" s="11"/>
      <c r="U13" s="319"/>
      <c r="V13" s="286" t="s">
        <v>145</v>
      </c>
      <c r="W13" s="93"/>
      <c r="X13" s="93"/>
      <c r="Y13" s="93"/>
      <c r="Z13" s="93"/>
      <c r="AA13" s="93"/>
      <c r="AB13" s="261"/>
      <c r="AC13" s="11"/>
      <c r="AD13" s="11"/>
      <c r="AE13" s="319"/>
      <c r="AF13" s="286" t="s">
        <v>145</v>
      </c>
      <c r="AG13" s="93"/>
      <c r="AH13" s="93"/>
      <c r="AI13" s="93"/>
      <c r="AJ13" s="93"/>
      <c r="AK13" s="93"/>
      <c r="AL13" s="261"/>
      <c r="AM13" s="11"/>
      <c r="AN13" s="11"/>
      <c r="AO13" s="319"/>
      <c r="AP13" s="286" t="s">
        <v>145</v>
      </c>
      <c r="AQ13" s="93"/>
      <c r="AR13" s="93"/>
      <c r="AS13" s="93"/>
      <c r="AT13" s="93"/>
      <c r="AU13" s="93"/>
      <c r="AV13" s="261"/>
      <c r="AW13" s="11"/>
      <c r="AX13" s="11"/>
      <c r="AY13" s="319"/>
      <c r="AZ13" s="289" t="s">
        <v>145</v>
      </c>
      <c r="BA13" s="93"/>
      <c r="BB13" s="93"/>
      <c r="BC13" s="93"/>
      <c r="BD13" s="93"/>
      <c r="BE13" s="93"/>
      <c r="BF13" s="261"/>
      <c r="BG13" s="11"/>
      <c r="BH13" s="11"/>
      <c r="BI13" s="319"/>
      <c r="BJ13" s="286" t="s">
        <v>145</v>
      </c>
      <c r="BK13" s="93"/>
      <c r="BL13" s="93"/>
      <c r="BM13" s="93"/>
      <c r="BN13" s="93"/>
      <c r="BO13" s="93"/>
      <c r="BP13" s="261"/>
      <c r="BQ13" s="11"/>
      <c r="BR13" s="11"/>
      <c r="BS13" s="319"/>
      <c r="BT13" s="286" t="s">
        <v>145</v>
      </c>
      <c r="BU13" s="93"/>
      <c r="BV13" s="93"/>
      <c r="BW13" s="93"/>
      <c r="BX13" s="93"/>
      <c r="BY13" s="93"/>
      <c r="BZ13" s="261"/>
      <c r="CA13" s="11"/>
      <c r="CB13" s="11"/>
      <c r="CC13" s="330"/>
      <c r="CM13" s="330"/>
      <c r="CW13" s="330"/>
      <c r="DG13" s="330"/>
      <c r="DQ13" s="330"/>
      <c r="EA13" s="330"/>
      <c r="EK13" s="330"/>
      <c r="EU13" s="330"/>
      <c r="FE13" s="330"/>
      <c r="FO13" s="330"/>
      <c r="FY13" s="330"/>
      <c r="GI13" s="330"/>
      <c r="GS13" s="330"/>
      <c r="HC13" s="330"/>
      <c r="HM13" s="330"/>
      <c r="HW13" s="330"/>
    </row>
    <row r="14" s="2" customFormat="true" ht="15" customHeight="true" x14ac:dyDescent="0.25">
      <c r="A14" s="319"/>
      <c r="B14" s="264" t="s">
        <v>116</v>
      </c>
      <c r="C14" s="93"/>
      <c r="D14" s="93"/>
      <c r="E14" s="93"/>
      <c r="F14" s="93"/>
      <c r="G14" s="93"/>
      <c r="H14" s="261"/>
      <c r="I14" s="11"/>
      <c r="J14" s="11"/>
      <c r="K14" s="319"/>
      <c r="L14" s="286" t="s">
        <v>116</v>
      </c>
      <c r="M14" s="93"/>
      <c r="N14" s="93"/>
      <c r="O14" s="93"/>
      <c r="P14" s="93"/>
      <c r="Q14" s="93"/>
      <c r="R14" s="261"/>
      <c r="S14" s="11"/>
      <c r="T14" s="11"/>
      <c r="U14" s="319"/>
      <c r="V14" s="286" t="s">
        <v>116</v>
      </c>
      <c r="W14" s="93"/>
      <c r="X14" s="93"/>
      <c r="Y14" s="93"/>
      <c r="Z14" s="93"/>
      <c r="AA14" s="93"/>
      <c r="AB14" s="261"/>
      <c r="AC14" s="11"/>
      <c r="AD14" s="11"/>
      <c r="AE14" s="319"/>
      <c r="AF14" s="286" t="s">
        <v>116</v>
      </c>
      <c r="AG14" s="93"/>
      <c r="AH14" s="93"/>
      <c r="AI14" s="93"/>
      <c r="AJ14" s="93"/>
      <c r="AK14" s="93"/>
      <c r="AL14" s="261"/>
      <c r="AM14" s="11"/>
      <c r="AN14" s="11"/>
      <c r="AO14" s="319"/>
      <c r="AP14" s="286" t="s">
        <v>116</v>
      </c>
      <c r="AQ14" s="93"/>
      <c r="AR14" s="93"/>
      <c r="AS14" s="93"/>
      <c r="AT14" s="93"/>
      <c r="AU14" s="93"/>
      <c r="AV14" s="261"/>
      <c r="AW14" s="11"/>
      <c r="AX14" s="11"/>
      <c r="AY14" s="319"/>
      <c r="AZ14" s="289" t="s">
        <v>116</v>
      </c>
      <c r="BA14" s="93"/>
      <c r="BB14" s="93"/>
      <c r="BC14" s="93"/>
      <c r="BD14" s="93"/>
      <c r="BE14" s="93"/>
      <c r="BF14" s="261"/>
      <c r="BG14" s="11"/>
      <c r="BH14" s="11"/>
      <c r="BI14" s="319"/>
      <c r="BJ14" s="286" t="s">
        <v>116</v>
      </c>
      <c r="BK14" s="93"/>
      <c r="BL14" s="93"/>
      <c r="BM14" s="93"/>
      <c r="BN14" s="93"/>
      <c r="BO14" s="93"/>
      <c r="BP14" s="261"/>
      <c r="BQ14" s="11"/>
      <c r="BR14" s="11"/>
      <c r="BS14" s="319"/>
      <c r="BT14" s="286" t="s">
        <v>116</v>
      </c>
      <c r="BU14" s="93"/>
      <c r="BV14" s="93"/>
      <c r="BW14" s="93"/>
      <c r="BX14" s="93"/>
      <c r="BY14" s="93"/>
      <c r="BZ14" s="261"/>
      <c r="CA14" s="11"/>
      <c r="CB14" s="11"/>
      <c r="CC14" s="330"/>
      <c r="CM14" s="330"/>
      <c r="CW14" s="330"/>
      <c r="DG14" s="330"/>
      <c r="DQ14" s="330"/>
      <c r="EA14" s="330"/>
      <c r="EK14" s="330"/>
      <c r="EU14" s="330"/>
      <c r="FE14" s="330"/>
      <c r="FO14" s="330"/>
      <c r="FY14" s="330"/>
      <c r="GI14" s="330"/>
      <c r="GS14" s="330"/>
      <c r="HC14" s="330"/>
      <c r="HM14" s="330"/>
      <c r="HW14" s="330"/>
    </row>
    <row r="15" ht="15.75" customHeight="true" x14ac:dyDescent="0.25">
      <c r="A15" s="320"/>
      <c r="B15" s="173" t="s">
        <v>23</v>
      </c>
      <c r="C15" s="10"/>
      <c r="D15" s="10"/>
      <c r="E15" s="10"/>
      <c r="F15" s="147"/>
      <c r="G15" s="148"/>
      <c r="H15" s="149"/>
      <c r="I15" s="11"/>
      <c r="J15" s="11"/>
      <c r="K15" s="320"/>
      <c r="L15" s="173" t="s">
        <v>23</v>
      </c>
      <c r="M15" s="10"/>
      <c r="N15" s="10"/>
      <c r="O15" s="10"/>
      <c r="P15" s="147"/>
      <c r="Q15" s="148"/>
      <c r="R15" s="149"/>
      <c r="S15" s="11"/>
      <c r="T15" s="11"/>
      <c r="U15" s="320"/>
      <c r="V15" s="173" t="s">
        <v>23</v>
      </c>
      <c r="W15" s="10"/>
      <c r="X15" s="10"/>
      <c r="Y15" s="10"/>
      <c r="Z15" s="147"/>
      <c r="AA15" s="148"/>
      <c r="AB15" s="149"/>
      <c r="AC15" s="11"/>
      <c r="AD15" s="11"/>
      <c r="AE15" s="320"/>
      <c r="AF15" s="173" t="s">
        <v>23</v>
      </c>
      <c r="AG15" s="10"/>
      <c r="AH15" s="10"/>
      <c r="AI15" s="10"/>
      <c r="AJ15" s="147"/>
      <c r="AK15" s="148"/>
      <c r="AL15" s="149"/>
      <c r="AM15" s="11"/>
      <c r="AN15" s="11"/>
      <c r="AO15" s="320"/>
      <c r="AP15" s="173" t="s">
        <v>23</v>
      </c>
      <c r="AQ15" s="10"/>
      <c r="AR15" s="10"/>
      <c r="AS15" s="10"/>
      <c r="AT15" s="147"/>
      <c r="AU15" s="148"/>
      <c r="AV15" s="149"/>
      <c r="AW15" s="11"/>
      <c r="AX15" s="11"/>
      <c r="AY15" s="320"/>
      <c r="AZ15" s="173" t="s">
        <v>23</v>
      </c>
      <c r="BA15" s="10"/>
      <c r="BB15" s="10"/>
      <c r="BC15" s="10"/>
      <c r="BD15" s="147"/>
      <c r="BE15" s="148"/>
      <c r="BF15" s="149"/>
      <c r="BG15" s="11"/>
      <c r="BH15" s="11"/>
      <c r="BI15" s="320"/>
      <c r="BJ15" s="173" t="s">
        <v>23</v>
      </c>
      <c r="BK15" s="10"/>
      <c r="BL15" s="10"/>
      <c r="BM15" s="10"/>
      <c r="BN15" s="147"/>
      <c r="BO15" s="148"/>
      <c r="BP15" s="149"/>
      <c r="BQ15" s="11"/>
      <c r="BR15" s="11"/>
      <c r="BS15" s="320"/>
      <c r="BT15" s="173" t="s">
        <v>23</v>
      </c>
      <c r="BU15" s="10"/>
      <c r="BV15" s="10"/>
      <c r="BW15" s="10"/>
      <c r="BX15" s="147"/>
      <c r="BY15" s="148"/>
      <c r="BZ15" s="149"/>
      <c r="CA15" s="11"/>
      <c r="CB15" s="11"/>
    </row>
    <row r="16" ht="15.75" customHeight="true" thickBot="true" x14ac:dyDescent="0.3">
      <c r="A16" s="321"/>
      <c r="B16" s="174" t="s">
        <v>20</v>
      </c>
      <c r="C16" s="31"/>
      <c r="D16" s="31"/>
      <c r="E16" s="31"/>
      <c r="F16" s="31"/>
      <c r="G16" s="31"/>
      <c r="H16" s="32"/>
      <c r="I16" s="27"/>
      <c r="J16" s="27"/>
      <c r="K16" s="321"/>
      <c r="L16" s="174" t="s">
        <v>20</v>
      </c>
      <c r="M16" s="31"/>
      <c r="N16" s="31"/>
      <c r="O16" s="31"/>
      <c r="P16" s="31"/>
      <c r="Q16" s="31"/>
      <c r="R16" s="32"/>
      <c r="S16" s="27"/>
      <c r="T16" s="27"/>
      <c r="U16" s="321"/>
      <c r="V16" s="174" t="s">
        <v>20</v>
      </c>
      <c r="W16" s="31"/>
      <c r="X16" s="31"/>
      <c r="Y16" s="31"/>
      <c r="Z16" s="31"/>
      <c r="AA16" s="31"/>
      <c r="AB16" s="32"/>
      <c r="AC16" s="27"/>
      <c r="AD16" s="27"/>
      <c r="AE16" s="321"/>
      <c r="AF16" s="174" t="s">
        <v>20</v>
      </c>
      <c r="AG16" s="31"/>
      <c r="AH16" s="31"/>
      <c r="AI16" s="31"/>
      <c r="AJ16" s="31"/>
      <c r="AK16" s="31"/>
      <c r="AL16" s="32"/>
      <c r="AM16" s="27"/>
      <c r="AN16" s="27"/>
      <c r="AO16" s="321"/>
      <c r="AP16" s="174" t="s">
        <v>20</v>
      </c>
      <c r="AQ16" s="31"/>
      <c r="AR16" s="31"/>
      <c r="AS16" s="31"/>
      <c r="AT16" s="31"/>
      <c r="AU16" s="31"/>
      <c r="AV16" s="32"/>
      <c r="AW16" s="27"/>
      <c r="AX16" s="27"/>
      <c r="AY16" s="321"/>
      <c r="AZ16" s="174" t="s">
        <v>20</v>
      </c>
      <c r="BA16" s="31"/>
      <c r="BB16" s="31"/>
      <c r="BC16" s="31"/>
      <c r="BD16" s="31"/>
      <c r="BE16" s="31"/>
      <c r="BF16" s="32"/>
      <c r="BG16" s="27"/>
      <c r="BH16" s="27"/>
      <c r="BI16" s="321"/>
      <c r="BJ16" s="174" t="s">
        <v>20</v>
      </c>
      <c r="BK16" s="31"/>
      <c r="BL16" s="31"/>
      <c r="BM16" s="31"/>
      <c r="BN16" s="31"/>
      <c r="BO16" s="31"/>
      <c r="BP16" s="32"/>
      <c r="BQ16" s="27"/>
      <c r="BR16" s="27"/>
      <c r="BS16" s="321"/>
      <c r="BT16" s="174" t="s">
        <v>20</v>
      </c>
      <c r="BU16" s="31"/>
      <c r="BV16" s="31"/>
      <c r="BW16" s="31"/>
      <c r="BX16" s="31"/>
      <c r="BY16" s="31"/>
      <c r="BZ16" s="32"/>
      <c r="CA16" s="27"/>
      <c r="CB16" s="27"/>
    </row>
    <row r="17" s="3" customFormat="true" x14ac:dyDescent="0.25">
      <c r="A17" s="322"/>
      <c r="K17" s="322"/>
      <c r="U17" s="322"/>
      <c r="AE17" s="322"/>
      <c r="AO17" s="322"/>
      <c r="AY17" s="322"/>
      <c r="AZ17" s="322"/>
      <c r="BA17" s="322"/>
      <c r="BB17" s="322"/>
      <c r="BC17" s="322"/>
      <c r="BD17" s="322"/>
      <c r="BE17" s="322"/>
      <c r="BF17" s="322"/>
      <c r="BI17" s="322"/>
      <c r="BS17" s="322"/>
      <c r="CC17" s="322"/>
      <c r="CM17" s="322"/>
      <c r="CW17" s="322"/>
      <c r="DG17" s="322"/>
      <c r="DQ17" s="322"/>
      <c r="EA17" s="322"/>
      <c r="EK17" s="322"/>
      <c r="EU17" s="322"/>
      <c r="FE17" s="322"/>
      <c r="FO17" s="322"/>
      <c r="FY17" s="322"/>
      <c r="GI17" s="322"/>
      <c r="GS17" s="322"/>
      <c r="HC17" s="322"/>
      <c r="HM17" s="322"/>
      <c r="HW17" s="322"/>
    </row>
    <row r="18" s="3" customFormat="true" x14ac:dyDescent="0.25">
      <c r="A18" s="322"/>
      <c r="K18" s="322"/>
      <c r="U18" s="322"/>
      <c r="AE18" s="322"/>
      <c r="AO18" s="322"/>
      <c r="AY18" s="322"/>
      <c r="AZ18" s="322"/>
      <c r="BA18" s="322"/>
      <c r="BB18" s="322"/>
      <c r="BC18" s="322"/>
      <c r="BD18" s="322"/>
      <c r="BE18" s="322"/>
      <c r="BF18" s="322"/>
      <c r="BI18" s="322"/>
      <c r="BS18" s="322"/>
      <c r="CC18" s="322"/>
      <c r="CM18" s="322"/>
      <c r="CW18" s="322"/>
      <c r="DG18" s="322"/>
      <c r="DQ18" s="322"/>
      <c r="EA18" s="322"/>
      <c r="EK18" s="322"/>
      <c r="EU18" s="322"/>
      <c r="FE18" s="322"/>
      <c r="FO18" s="322"/>
      <c r="FY18" s="322"/>
      <c r="GI18" s="322"/>
      <c r="GS18" s="322"/>
      <c r="HC18" s="322"/>
      <c r="HM18" s="322"/>
      <c r="HW18" s="322"/>
    </row>
    <row r="19" s="3" customFormat="true" x14ac:dyDescent="0.25">
      <c r="A19" s="322"/>
      <c r="K19" s="322"/>
      <c r="U19" s="322"/>
      <c r="AE19" s="322"/>
      <c r="AO19" s="322"/>
      <c r="AY19" s="322"/>
      <c r="AZ19" s="322"/>
      <c r="BA19" s="322"/>
      <c r="BB19" s="322"/>
      <c r="BC19" s="322"/>
      <c r="BD19" s="322"/>
      <c r="BE19" s="322"/>
      <c r="BF19" s="322"/>
      <c r="BI19" s="322"/>
      <c r="BS19" s="322"/>
      <c r="CC19" s="322"/>
      <c r="CM19" s="322"/>
      <c r="CW19" s="322"/>
      <c r="DG19" s="322"/>
      <c r="DQ19" s="322"/>
      <c r="EA19" s="322"/>
      <c r="EK19" s="322"/>
      <c r="EU19" s="322"/>
      <c r="FE19" s="322"/>
      <c r="FO19" s="322"/>
      <c r="FY19" s="322"/>
      <c r="GI19" s="322"/>
      <c r="GS19" s="322"/>
      <c r="HC19" s="322"/>
      <c r="HM19" s="322"/>
      <c r="HW19" s="322"/>
    </row>
    <row r="20" s="3" customFormat="true" x14ac:dyDescent="0.25">
      <c r="A20" s="322"/>
      <c r="K20" s="322"/>
      <c r="U20" s="322"/>
      <c r="AE20" s="322"/>
      <c r="AO20" s="322"/>
      <c r="AY20" s="322"/>
      <c r="AZ20" s="322"/>
      <c r="BA20" s="322"/>
      <c r="BB20" s="322"/>
      <c r="BC20" s="322"/>
      <c r="BD20" s="322"/>
      <c r="BE20" s="322"/>
      <c r="BF20" s="322"/>
      <c r="BI20" s="322"/>
      <c r="BS20" s="322"/>
      <c r="CC20" s="322"/>
      <c r="CM20" s="322"/>
      <c r="CW20" s="322"/>
      <c r="DG20" s="322"/>
      <c r="DQ20" s="322"/>
      <c r="EA20" s="322"/>
      <c r="EK20" s="322"/>
      <c r="EU20" s="322"/>
      <c r="FE20" s="322"/>
      <c r="FO20" s="322"/>
      <c r="FY20" s="322"/>
      <c r="GI20" s="322"/>
      <c r="GS20" s="322"/>
      <c r="HC20" s="322"/>
      <c r="HM20" s="322"/>
      <c r="HW20" s="322"/>
    </row>
    <row r="21" s="3" customFormat="true" x14ac:dyDescent="0.25">
      <c r="A21" s="322"/>
      <c r="K21" s="322"/>
      <c r="U21" s="322"/>
      <c r="AE21" s="322"/>
      <c r="AO21" s="322"/>
      <c r="AY21" s="322"/>
      <c r="AZ21" s="322"/>
      <c r="BA21" s="322"/>
      <c r="BB21" s="322"/>
      <c r="BC21" s="322"/>
      <c r="BD21" s="322"/>
      <c r="BE21" s="322"/>
      <c r="BF21" s="322"/>
      <c r="BI21" s="322"/>
      <c r="BS21" s="322"/>
      <c r="CC21" s="322"/>
      <c r="CM21" s="322"/>
      <c r="CW21" s="322"/>
      <c r="DG21" s="322"/>
      <c r="DQ21" s="322"/>
      <c r="EA21" s="322"/>
      <c r="EK21" s="322"/>
      <c r="EU21" s="322"/>
      <c r="FE21" s="322"/>
      <c r="FO21" s="322"/>
      <c r="FY21" s="322"/>
      <c r="GI21" s="322"/>
      <c r="GS21" s="322"/>
      <c r="HC21" s="322"/>
      <c r="HM21" s="322"/>
      <c r="HW21" s="322"/>
    </row>
    <row r="22" s="3" customFormat="true" x14ac:dyDescent="0.25">
      <c r="A22" s="322"/>
      <c r="K22" s="322"/>
      <c r="U22" s="322"/>
      <c r="AE22" s="322"/>
      <c r="AO22" s="322"/>
      <c r="AY22" s="322"/>
      <c r="AZ22" s="322"/>
      <c r="BA22" s="322"/>
      <c r="BB22" s="322"/>
      <c r="BC22" s="322"/>
      <c r="BD22" s="322"/>
      <c r="BE22" s="322"/>
      <c r="BF22" s="322"/>
      <c r="BI22" s="322"/>
      <c r="BS22" s="322"/>
      <c r="CC22" s="322"/>
      <c r="CM22" s="322"/>
      <c r="CW22" s="322"/>
      <c r="DG22" s="322"/>
      <c r="DQ22" s="322"/>
      <c r="EA22" s="322"/>
      <c r="EK22" s="322"/>
      <c r="EU22" s="322"/>
      <c r="FE22" s="322"/>
      <c r="FO22" s="322"/>
      <c r="FY22" s="322"/>
      <c r="GI22" s="322"/>
      <c r="GS22" s="322"/>
      <c r="HC22" s="322"/>
      <c r="HM22" s="322"/>
      <c r="HW22" s="322"/>
    </row>
    <row r="23" s="3" customFormat="true" x14ac:dyDescent="0.25">
      <c r="A23" s="322"/>
      <c r="K23" s="322"/>
      <c r="U23" s="322"/>
      <c r="AE23" s="322"/>
      <c r="AO23" s="322"/>
      <c r="AY23" s="322"/>
      <c r="AZ23" s="322"/>
      <c r="BA23" s="322"/>
      <c r="BB23" s="322"/>
      <c r="BC23" s="322"/>
      <c r="BD23" s="322"/>
      <c r="BE23" s="322"/>
      <c r="BF23" s="322"/>
      <c r="BI23" s="322"/>
      <c r="BS23" s="322"/>
      <c r="CC23" s="322"/>
      <c r="CM23" s="322"/>
      <c r="CW23" s="322"/>
      <c r="DG23" s="322"/>
      <c r="DQ23" s="322"/>
      <c r="EA23" s="322"/>
      <c r="EK23" s="322"/>
      <c r="EU23" s="322"/>
      <c r="FE23" s="322"/>
      <c r="FO23" s="322"/>
      <c r="FY23" s="322"/>
      <c r="GI23" s="322"/>
      <c r="GS23" s="322"/>
      <c r="HC23" s="322"/>
      <c r="HM23" s="322"/>
      <c r="HW23" s="322"/>
    </row>
    <row r="24" s="3" customFormat="true" x14ac:dyDescent="0.25">
      <c r="A24" s="322"/>
      <c r="K24" s="322"/>
      <c r="U24" s="322"/>
      <c r="AE24" s="322"/>
      <c r="AO24" s="322"/>
      <c r="AY24" s="322"/>
      <c r="AZ24" s="322"/>
      <c r="BA24" s="322"/>
      <c r="BB24" s="322"/>
      <c r="BC24" s="322"/>
      <c r="BD24" s="322"/>
      <c r="BE24" s="322"/>
      <c r="BF24" s="322"/>
      <c r="BI24" s="322"/>
      <c r="BS24" s="322"/>
      <c r="CC24" s="322"/>
      <c r="CM24" s="322"/>
      <c r="CW24" s="322"/>
      <c r="DG24" s="322"/>
      <c r="DQ24" s="322"/>
      <c r="EA24" s="322"/>
      <c r="EK24" s="322"/>
      <c r="EU24" s="322"/>
      <c r="FE24" s="322"/>
      <c r="FO24" s="322"/>
      <c r="FY24" s="322"/>
      <c r="GI24" s="322"/>
      <c r="GS24" s="322"/>
      <c r="HC24" s="322"/>
      <c r="HM24" s="322"/>
      <c r="HW24" s="322"/>
    </row>
    <row r="25" s="3" customFormat="true" x14ac:dyDescent="0.25">
      <c r="A25" s="322"/>
      <c r="K25" s="322"/>
      <c r="U25" s="322"/>
      <c r="AE25" s="322"/>
      <c r="AO25" s="322"/>
      <c r="AY25" s="322"/>
      <c r="AZ25" s="322"/>
      <c r="BA25" s="322"/>
      <c r="BB25" s="322"/>
      <c r="BC25" s="322"/>
      <c r="BD25" s="322"/>
      <c r="BE25" s="322"/>
      <c r="BF25" s="322"/>
      <c r="BI25" s="322"/>
      <c r="BS25" s="322"/>
      <c r="CC25" s="322"/>
      <c r="CM25" s="322"/>
      <c r="CW25" s="322"/>
      <c r="DG25" s="322"/>
      <c r="DQ25" s="322"/>
      <c r="EA25" s="322"/>
      <c r="EK25" s="322"/>
      <c r="EU25" s="322"/>
      <c r="FE25" s="322"/>
      <c r="FO25" s="322"/>
      <c r="FY25" s="322"/>
      <c r="GI25" s="322"/>
      <c r="GS25" s="322"/>
      <c r="HC25" s="322"/>
      <c r="HM25" s="322"/>
      <c r="HW25" s="322"/>
    </row>
    <row r="26" s="3" customFormat="true" x14ac:dyDescent="0.25">
      <c r="A26" s="322"/>
      <c r="K26" s="322"/>
      <c r="U26" s="322"/>
      <c r="AE26" s="322"/>
      <c r="AO26" s="322"/>
      <c r="AY26" s="322"/>
      <c r="AZ26" s="322"/>
      <c r="BA26" s="322"/>
      <c r="BB26" s="322"/>
      <c r="BC26" s="322"/>
      <c r="BD26" s="322"/>
      <c r="BE26" s="322"/>
      <c r="BF26" s="322"/>
      <c r="BI26" s="322"/>
      <c r="BS26" s="322"/>
      <c r="CC26" s="322"/>
      <c r="CM26" s="322"/>
      <c r="CW26" s="322"/>
      <c r="DG26" s="322"/>
      <c r="DQ26" s="322"/>
      <c r="EA26" s="322"/>
      <c r="EK26" s="322"/>
      <c r="EU26" s="322"/>
      <c r="FE26" s="322"/>
      <c r="FO26" s="322"/>
      <c r="FY26" s="322"/>
      <c r="GI26" s="322"/>
      <c r="GS26" s="322"/>
      <c r="HC26" s="322"/>
      <c r="HM26" s="322"/>
      <c r="HW26" s="322"/>
    </row>
    <row r="27" s="3" customFormat="true" x14ac:dyDescent="0.25">
      <c r="A27" s="322"/>
      <c r="K27" s="322"/>
      <c r="U27" s="322"/>
      <c r="AE27" s="322"/>
      <c r="AO27" s="322"/>
      <c r="AY27" s="322"/>
      <c r="AZ27" s="322"/>
      <c r="BA27" s="322"/>
      <c r="BB27" s="322"/>
      <c r="BC27" s="322"/>
      <c r="BD27" s="322"/>
      <c r="BE27" s="322"/>
      <c r="BF27" s="322"/>
      <c r="BI27" s="322"/>
      <c r="BS27" s="322"/>
      <c r="CC27" s="322"/>
      <c r="CM27" s="322"/>
      <c r="CW27" s="322"/>
      <c r="DG27" s="322"/>
      <c r="DQ27" s="322"/>
      <c r="EA27" s="322"/>
      <c r="EK27" s="322"/>
      <c r="EU27" s="322"/>
      <c r="FE27" s="322"/>
      <c r="FO27" s="322"/>
      <c r="FY27" s="322"/>
      <c r="GI27" s="322"/>
      <c r="GS27" s="322"/>
      <c r="HC27" s="322"/>
      <c r="HM27" s="322"/>
      <c r="HW27" s="322"/>
    </row>
    <row r="28" s="3" customFormat="true" x14ac:dyDescent="0.25">
      <c r="A28" s="322"/>
      <c r="K28" s="322"/>
      <c r="U28" s="322"/>
      <c r="AE28" s="322"/>
      <c r="AO28" s="322"/>
      <c r="AY28" s="322"/>
      <c r="AZ28" s="322"/>
      <c r="BA28" s="322"/>
      <c r="BB28" s="322"/>
      <c r="BC28" s="322"/>
      <c r="BD28" s="322"/>
      <c r="BE28" s="322"/>
      <c r="BF28" s="322"/>
      <c r="BI28" s="322"/>
      <c r="BS28" s="322"/>
      <c r="CC28" s="322"/>
      <c r="CM28" s="322"/>
      <c r="CW28" s="322"/>
      <c r="DG28" s="322"/>
      <c r="DQ28" s="322"/>
      <c r="EA28" s="322"/>
      <c r="EK28" s="322"/>
      <c r="EU28" s="322"/>
      <c r="FE28" s="322"/>
      <c r="FO28" s="322"/>
      <c r="FY28" s="322"/>
      <c r="GI28" s="322"/>
      <c r="GS28" s="322"/>
      <c r="HC28" s="322"/>
      <c r="HM28" s="322"/>
      <c r="HW28" s="322"/>
    </row>
    <row r="29" s="3" customFormat="true" x14ac:dyDescent="0.25">
      <c r="A29" s="322"/>
      <c r="K29" s="322"/>
      <c r="U29" s="322"/>
      <c r="AE29" s="322"/>
      <c r="AO29" s="322"/>
      <c r="AY29" s="322"/>
      <c r="AZ29" s="322"/>
      <c r="BA29" s="322"/>
      <c r="BB29" s="322"/>
      <c r="BC29" s="322"/>
      <c r="BD29" s="322"/>
      <c r="BE29" s="322"/>
      <c r="BF29" s="322"/>
      <c r="BI29" s="322"/>
      <c r="BS29" s="322"/>
      <c r="CC29" s="322"/>
      <c r="CM29" s="322"/>
      <c r="CW29" s="322"/>
      <c r="DG29" s="322"/>
      <c r="DQ29" s="322"/>
      <c r="EA29" s="322"/>
      <c r="EK29" s="322"/>
      <c r="EU29" s="322"/>
      <c r="FE29" s="322"/>
      <c r="FO29" s="322"/>
      <c r="FY29" s="322"/>
      <c r="GI29" s="322"/>
      <c r="GS29" s="322"/>
      <c r="HC29" s="322"/>
      <c r="HM29" s="322"/>
      <c r="HW29" s="322"/>
    </row>
    <row r="30" s="3" customFormat="true" x14ac:dyDescent="0.25">
      <c r="A30" s="322"/>
      <c r="K30" s="322"/>
      <c r="U30" s="322"/>
      <c r="AE30" s="322"/>
      <c r="AO30" s="322"/>
      <c r="AY30" s="322"/>
      <c r="AZ30" s="322"/>
      <c r="BA30" s="322"/>
      <c r="BB30" s="322"/>
      <c r="BC30" s="322"/>
      <c r="BD30" s="322"/>
      <c r="BE30" s="322"/>
      <c r="BF30" s="322"/>
      <c r="BI30" s="322"/>
      <c r="BS30" s="322"/>
      <c r="CC30" s="322"/>
      <c r="CM30" s="322"/>
      <c r="CW30" s="322"/>
      <c r="DG30" s="322"/>
      <c r="DQ30" s="322"/>
      <c r="EA30" s="322"/>
      <c r="EK30" s="322"/>
      <c r="EU30" s="322"/>
      <c r="FE30" s="322"/>
      <c r="FO30" s="322"/>
      <c r="FY30" s="322"/>
      <c r="GI30" s="322"/>
      <c r="GS30" s="322"/>
      <c r="HC30" s="322"/>
      <c r="HM30" s="322"/>
      <c r="HW30" s="322"/>
    </row>
    <row r="31" s="3" customFormat="true" x14ac:dyDescent="0.25">
      <c r="A31" s="322"/>
      <c r="K31" s="322"/>
      <c r="U31" s="322"/>
      <c r="AE31" s="322"/>
      <c r="AO31" s="322"/>
      <c r="AY31" s="322"/>
      <c r="AZ31" s="322"/>
      <c r="BA31" s="322"/>
      <c r="BB31" s="322"/>
      <c r="BC31" s="322"/>
      <c r="BD31" s="322"/>
      <c r="BE31" s="322"/>
      <c r="BF31" s="322"/>
      <c r="BI31" s="322"/>
      <c r="BS31" s="322"/>
      <c r="CC31" s="322"/>
      <c r="CM31" s="322"/>
      <c r="CW31" s="322"/>
      <c r="DG31" s="322"/>
      <c r="DQ31" s="322"/>
      <c r="EA31" s="322"/>
      <c r="EK31" s="322"/>
      <c r="EU31" s="322"/>
      <c r="FE31" s="322"/>
      <c r="FO31" s="322"/>
      <c r="FY31" s="322"/>
      <c r="GI31" s="322"/>
      <c r="GS31" s="322"/>
      <c r="HC31" s="322"/>
      <c r="HM31" s="322"/>
      <c r="HW31" s="322"/>
    </row>
    <row r="32" s="3" customFormat="true" x14ac:dyDescent="0.25">
      <c r="A32" s="322"/>
      <c r="K32" s="322"/>
      <c r="U32" s="322"/>
      <c r="AE32" s="322"/>
      <c r="AO32" s="322"/>
      <c r="AY32" s="322"/>
      <c r="AZ32" s="322"/>
      <c r="BA32" s="322"/>
      <c r="BB32" s="322"/>
      <c r="BC32" s="322"/>
      <c r="BD32" s="322"/>
      <c r="BE32" s="322"/>
      <c r="BF32" s="322"/>
      <c r="BI32" s="322"/>
      <c r="BS32" s="322"/>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sheetData>
  <mergeCells count="22">
    <mergeCell ref="AZ11:BF11"/>
    <mergeCell ref="BK1:BP2"/>
    <mergeCell ref="BK3:BP3"/>
    <mergeCell ref="BJ11:BP11"/>
    <mergeCell ref="BU1:BZ2"/>
    <mergeCell ref="BU3:BZ3"/>
    <mergeCell ref="BT11:BZ11"/>
    <mergeCell ref="AQ1:AV2"/>
    <mergeCell ref="AQ3:AV3"/>
    <mergeCell ref="AP11:AV11"/>
    <mergeCell ref="W1:AB2"/>
    <mergeCell ref="W3:AB3"/>
    <mergeCell ref="V11:AB11"/>
    <mergeCell ref="AG1:AL2"/>
    <mergeCell ref="AG3:AL3"/>
    <mergeCell ref="AF11:AL11"/>
    <mergeCell ref="C1:H2"/>
    <mergeCell ref="C3:H3"/>
    <mergeCell ref="B11:H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Oman</v>
      </c>
      <c r="C2" s="268"/>
      <c r="D2" s="269"/>
      <c r="E2" s="269"/>
      <c r="F2" s="269"/>
      <c r="G2" s="270"/>
    </row>
    <row r="3" x14ac:dyDescent="0.2">
      <c r="B3" s="614" t="s">
        <v>229</v>
      </c>
      <c r="C3" s="614"/>
      <c r="D3" s="614"/>
      <c r="E3" s="614"/>
      <c r="F3" s="614"/>
      <c r="G3" s="615"/>
    </row>
    <row r="4" ht="13.5" x14ac:dyDescent="0.2">
      <c r="B4" s="272" t="s">
        <v>4</v>
      </c>
      <c r="C4" s="272" t="s">
        <v>61</v>
      </c>
      <c r="D4" s="272" t="s">
        <v>65</v>
      </c>
      <c r="E4" s="272" t="s">
        <v>62</v>
      </c>
      <c r="F4" s="272" t="s">
        <v>63</v>
      </c>
      <c r="G4" s="272" t="s">
        <v>64</v>
      </c>
    </row>
    <row r="5" x14ac:dyDescent="0.2">
      <c r="B5" s="457">
        <v>2000</v>
      </c>
      <c r="C5" s="474">
        <v>769239</v>
      </c>
      <c r="D5" s="475">
        <v>71.569000244140625</v>
      </c>
      <c r="E5" s="476">
        <v>117554</v>
      </c>
      <c r="F5" s="477">
        <v>341665</v>
      </c>
      <c r="G5" s="478">
        <v>310020</v>
      </c>
    </row>
    <row r="6" x14ac:dyDescent="0.2">
      <c r="B6" s="458">
        <v>2001</v>
      </c>
      <c r="C6" s="479">
        <v>766683</v>
      </c>
      <c r="D6" s="480">
        <v>71.549003601074219</v>
      </c>
      <c r="E6" s="481">
        <v>115850</v>
      </c>
      <c r="F6" s="482">
        <v>340679</v>
      </c>
      <c r="G6" s="483">
        <v>310154</v>
      </c>
    </row>
    <row r="7" x14ac:dyDescent="0.2">
      <c r="B7" s="459">
        <v>2002</v>
      </c>
      <c r="C7" s="484">
        <v>771496</v>
      </c>
      <c r="D7" s="485">
        <v>71.528999328613281</v>
      </c>
      <c r="E7" s="486">
        <v>113102</v>
      </c>
      <c r="F7" s="487">
        <v>341479</v>
      </c>
      <c r="G7" s="488">
        <v>316915</v>
      </c>
    </row>
    <row r="8" x14ac:dyDescent="0.2">
      <c r="B8" s="460">
        <v>2003</v>
      </c>
      <c r="C8" s="489">
        <v>777024</v>
      </c>
      <c r="D8" s="490">
        <v>71.509002685546875</v>
      </c>
      <c r="E8" s="491">
        <v>110085</v>
      </c>
      <c r="F8" s="492">
        <v>341600</v>
      </c>
      <c r="G8" s="493">
        <v>325339</v>
      </c>
    </row>
    <row r="9" x14ac:dyDescent="0.2">
      <c r="B9" s="461">
        <v>2004</v>
      </c>
      <c r="C9" s="494">
        <v>781954</v>
      </c>
      <c r="D9" s="495">
        <v>71.827003479003906</v>
      </c>
      <c r="E9" s="496">
        <v>107035</v>
      </c>
      <c r="F9" s="497">
        <v>340374</v>
      </c>
      <c r="G9" s="498">
        <v>334545</v>
      </c>
    </row>
    <row r="10" x14ac:dyDescent="0.2">
      <c r="B10" s="462">
        <v>2005</v>
      </c>
      <c r="C10" s="499">
        <v>784945</v>
      </c>
      <c r="D10" s="500">
        <v>72.400001525878906</v>
      </c>
      <c r="E10" s="501">
        <v>104225</v>
      </c>
      <c r="F10" s="502">
        <v>336829</v>
      </c>
      <c r="G10" s="503">
        <v>343891</v>
      </c>
    </row>
    <row r="11" x14ac:dyDescent="0.2">
      <c r="B11" s="463">
        <v>2006</v>
      </c>
      <c r="C11" s="504">
        <v>785348</v>
      </c>
      <c r="D11" s="505">
        <v>72.967002868652344</v>
      </c>
      <c r="E11" s="506">
        <v>102151</v>
      </c>
      <c r="F11" s="507">
        <v>330848</v>
      </c>
      <c r="G11" s="508">
        <v>352349</v>
      </c>
    </row>
    <row r="12" x14ac:dyDescent="0.2">
      <c r="B12" s="464">
        <v>2007</v>
      </c>
      <c r="C12" s="509">
        <v>763491</v>
      </c>
      <c r="D12" s="510">
        <v>73.527000427246094</v>
      </c>
      <c r="E12" s="511">
        <v>98854</v>
      </c>
      <c r="F12" s="512">
        <v>315015</v>
      </c>
      <c r="G12" s="513">
        <v>349622</v>
      </c>
    </row>
    <row r="13" x14ac:dyDescent="0.2">
      <c r="B13" s="465">
        <v>2008</v>
      </c>
      <c r="C13" s="514">
        <v>737561</v>
      </c>
      <c r="D13" s="515">
        <v>74.080001831054687</v>
      </c>
      <c r="E13" s="516">
        <v>96780</v>
      </c>
      <c r="F13" s="517">
        <v>302539</v>
      </c>
      <c r="G13" s="518">
        <v>338242</v>
      </c>
    </row>
    <row r="14" x14ac:dyDescent="0.2">
      <c r="B14" s="466">
        <v>2009</v>
      </c>
      <c r="C14" s="519">
        <v>713451</v>
      </c>
      <c r="D14" s="520">
        <v>74.624000549316406</v>
      </c>
      <c r="E14" s="521">
        <v>96285</v>
      </c>
      <c r="F14" s="522">
        <v>293743</v>
      </c>
      <c r="G14" s="523">
        <v>323423</v>
      </c>
    </row>
    <row r="15" x14ac:dyDescent="0.2">
      <c r="B15" s="467">
        <v>2010</v>
      </c>
      <c r="C15" s="524">
        <v>696832</v>
      </c>
      <c r="D15" s="525">
        <v>75.161003112792969</v>
      </c>
      <c r="E15" s="526">
        <v>97790</v>
      </c>
      <c r="F15" s="527">
        <v>288921</v>
      </c>
      <c r="G15" s="528">
        <v>310121</v>
      </c>
    </row>
    <row r="16" x14ac:dyDescent="0.2">
      <c r="B16" s="468">
        <v>2011</v>
      </c>
      <c r="C16" s="529">
        <v>692135</v>
      </c>
      <c r="D16" s="530">
        <v>75.691001892089844</v>
      </c>
      <c r="E16" s="531">
        <v>101569</v>
      </c>
      <c r="F16" s="532">
        <v>288234</v>
      </c>
      <c r="G16" s="533">
        <v>302332</v>
      </c>
    </row>
    <row r="17" x14ac:dyDescent="0.2">
      <c r="B17" s="469">
        <v>2012</v>
      </c>
      <c r="C17" s="534">
        <v>692128</v>
      </c>
      <c r="D17" s="535">
        <v>76.204002380371094</v>
      </c>
      <c r="E17" s="536">
        <v>106349</v>
      </c>
      <c r="F17" s="537">
        <v>286163</v>
      </c>
      <c r="G17" s="538">
        <v>299616</v>
      </c>
    </row>
    <row r="18" x14ac:dyDescent="0.2">
      <c r="B18" s="470">
        <v>2013</v>
      </c>
      <c r="C18" s="539">
        <v>699423</v>
      </c>
      <c r="D18" s="540">
        <v>76.698997497558594</v>
      </c>
      <c r="E18" s="541">
        <v>113314</v>
      </c>
      <c r="F18" s="542">
        <v>292580</v>
      </c>
      <c r="G18" s="543">
        <v>293529</v>
      </c>
    </row>
    <row r="19" x14ac:dyDescent="0.2">
      <c r="B19" s="471">
        <v>2014</v>
      </c>
      <c r="C19" s="544">
        <v>711818</v>
      </c>
      <c r="D19" s="545">
        <v>77.178001403808594</v>
      </c>
      <c r="E19" s="546">
        <v>121491</v>
      </c>
      <c r="F19" s="547">
        <v>305239</v>
      </c>
      <c r="G19" s="548">
        <v>285088</v>
      </c>
    </row>
    <row r="20" x14ac:dyDescent="0.2">
      <c r="B20" s="472">
        <v>2015</v>
      </c>
      <c r="C20" s="549">
        <v>728808</v>
      </c>
      <c r="D20" s="550">
        <v>77.640998840332031</v>
      </c>
      <c r="E20" s="551">
        <v>129649</v>
      </c>
      <c r="F20" s="552">
        <v>321459</v>
      </c>
      <c r="G20" s="553">
        <v>277700</v>
      </c>
    </row>
    <row r="21" x14ac:dyDescent="0.2">
      <c r="B21" s="473">
        <v>2016</v>
      </c>
      <c r="C21" s="554">
        <v>750362</v>
      </c>
      <c r="D21" s="555">
        <v>78.087997436523438</v>
      </c>
      <c r="E21" s="556">
        <v>136520</v>
      </c>
      <c r="F21" s="557">
        <v>338963</v>
      </c>
      <c r="G21" s="558">
        <v>274879</v>
      </c>
    </row>
    <row r="22" ht="14.25" x14ac:dyDescent="0.2">
      <c r="B22" s="284" t="s">
        <v>231</v>
      </c>
      <c r="G22" s="273"/>
    </row>
    <row r="23" ht="14.25" x14ac:dyDescent="0.2">
      <c r="B23" s="284" t="s">
        <v>184</v>
      </c>
    </row>
    <row r="24" ht="14.25" x14ac:dyDescent="0.2">
      <c r="B24" s="284" t="s">
        <v>185</v>
      </c>
    </row>
    <row r="25" x14ac:dyDescent="0.2">
      <c r="B25" s="285" t="s">
        <v>186</v>
      </c>
    </row>
    <row r="27" x14ac:dyDescent="0.2">
      <c r="B27" s="274"/>
    </row>
  </sheetData>
  <mergeCells count="1">
    <mergeCell ref="B3:G3"/>
  </mergeCells>
  <pageMargins left="0.7" right="0.7" top="0.75" bottom="0.75" header="0.3" footer="0.3"/>
  <pageSetup orientation="portrait" r:id="rId1"/>
  <ignoredErrors>
    <ignoredError sqref="C5:C6 C7:C16" formulaRange="true"/>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59" t="s">
        <v>171</v>
      </c>
      <c r="B1" s="559"/>
      <c r="C1" s="559"/>
      <c r="D1" s="559"/>
      <c r="E1" s="559"/>
      <c r="F1" s="559"/>
      <c r="G1" s="559"/>
      <c r="H1" s="559"/>
      <c r="I1" s="559"/>
      <c r="J1" s="559"/>
      <c r="K1" s="559"/>
      <c r="L1" s="559"/>
      <c r="M1" s="559"/>
      <c r="N1" s="559"/>
      <c r="O1" s="559"/>
      <c r="P1" s="559"/>
      <c r="Q1" s="559"/>
      <c r="R1" s="559"/>
      <c r="S1" s="559"/>
      <c r="T1" s="559"/>
      <c r="U1" s="559"/>
      <c r="V1" s="559"/>
    </row>
    <row r="2" s="40" customFormat="true" x14ac:dyDescent="0.2">
      <c r="A2" s="559"/>
      <c r="B2" s="559"/>
      <c r="C2" s="559"/>
      <c r="D2" s="559"/>
      <c r="E2" s="559"/>
      <c r="F2" s="559"/>
      <c r="G2" s="559"/>
      <c r="H2" s="559"/>
      <c r="I2" s="559"/>
      <c r="J2" s="559"/>
      <c r="K2" s="559"/>
      <c r="L2" s="559"/>
      <c r="M2" s="559"/>
      <c r="N2" s="559"/>
      <c r="O2" s="559"/>
      <c r="P2" s="559"/>
      <c r="Q2" s="559"/>
      <c r="R2" s="559"/>
      <c r="S2" s="559"/>
      <c r="T2" s="559"/>
      <c r="U2" s="559"/>
      <c r="V2" s="559"/>
    </row>
    <row r="3" s="40" customFormat="true" ht="18" x14ac:dyDescent="0.2">
      <c r="A3" s="258"/>
      <c r="B3" s="258"/>
      <c r="C3" s="258"/>
      <c r="D3" s="258"/>
      <c r="E3" s="258"/>
      <c r="F3" s="258"/>
      <c r="G3" s="258"/>
      <c r="H3" s="258"/>
      <c r="I3" s="258"/>
      <c r="J3" s="258"/>
      <c r="K3" s="258"/>
      <c r="L3" s="258"/>
      <c r="M3" s="258"/>
      <c r="N3" s="258"/>
      <c r="O3" s="258"/>
      <c r="P3" s="258"/>
      <c r="Q3" s="258"/>
      <c r="R3" s="258"/>
      <c r="S3" s="258"/>
      <c r="T3" s="258"/>
      <c r="U3" s="258"/>
      <c r="V3" s="258"/>
    </row>
    <row r="4" ht="15.75" x14ac:dyDescent="0.25">
      <c r="B4" s="256" t="s">
        <v>13</v>
      </c>
      <c r="E4" s="41"/>
      <c r="I4" s="41" t="s">
        <v>14</v>
      </c>
      <c r="P4" s="257"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49"/>
      <c r="C25" s="249" t="str">
        <f>+IF(OR((C28="National*"),(D28="Urban*"),(E28="Rural*"),(F28="Pre-primary*"),(G28="Primary*"),(H28="Secondary^"),(C28="National*^"),(D28="Urban*^"),(E28="Rural*^"),(F28="Pre-primary*^"),(G28="Primary*^"),(H28="Secondary*^")),"*No basic service estimate available","")</f>
        <v/>
      </c>
      <c r="J25" s="249" t="str">
        <f>+IF(OR((J28="National*"),(K28="Urban*"),(L28="Rural*"),(M28="Pre-primary*"),(N28="Primary*"),(O28="Secondary^"),(J28="National*^"),(K28="Urban*^"),(L28="Rural*^"),(M28="Pre-primary*^"),(N28="Primary*^"),(O28="Secondary*^")),"*No basic service estimate available","")</f>
        <v>*No basic service estimate available</v>
      </c>
      <c r="Q25" s="249" t="str">
        <f>+IF(OR((Q28="National*"),(R28="Urban*"),(S28="Rural*"),(T28="Pre-primary*"),(U28="Primary*"),(V28="Secondary^"),(Q28="National*^"),(R28="Urban*^"),(S28="Rural*^"),(T28="Pre-primary*^"),(U28="Primary*^"),(V28="Secondary*^")),"*No basic service estimate available","")</f>
        <v/>
      </c>
    </row>
    <row r="26" ht="15.75" thickBot="true" x14ac:dyDescent="0.25">
      <c r="B26" s="44"/>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
      </c>
    </row>
    <row r="27" x14ac:dyDescent="0.2">
      <c r="B27" s="563" t="str">
        <f>+'Water Data'!C1</f>
        <v>Oman</v>
      </c>
      <c r="C27" s="565" t="s">
        <v>13</v>
      </c>
      <c r="D27" s="565"/>
      <c r="E27" s="565"/>
      <c r="F27" s="565"/>
      <c r="G27" s="565"/>
      <c r="H27" s="565"/>
      <c r="I27" s="566" t="str">
        <f>B27</f>
        <v>Oman</v>
      </c>
      <c r="J27" s="560" t="s">
        <v>14</v>
      </c>
      <c r="K27" s="560"/>
      <c r="L27" s="560"/>
      <c r="M27" s="560"/>
      <c r="N27" s="560"/>
      <c r="O27" s="560"/>
      <c r="P27" s="568" t="str">
        <f>I27</f>
        <v>Oman</v>
      </c>
      <c r="Q27" s="561" t="s">
        <v>15</v>
      </c>
      <c r="R27" s="561"/>
      <c r="S27" s="561"/>
      <c r="T27" s="561"/>
      <c r="U27" s="561"/>
      <c r="V27" s="562"/>
      <c r="AM27" s="40"/>
      <c r="AN27" s="40"/>
      <c r="AO27" s="40"/>
      <c r="AP27" s="40"/>
      <c r="AQ27" s="40"/>
      <c r="AR27" s="40"/>
      <c r="AS27" s="40"/>
      <c r="AT27" s="40"/>
      <c r="AU27" s="40"/>
    </row>
    <row r="28" x14ac:dyDescent="0.2">
      <c r="B28" s="564"/>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67"/>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69"/>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64"/>
      <c r="C29" s="278">
        <f>IF(ISNUMBER(Regressions!B4), Regressions!B4, "-")</f>
        <v>2016</v>
      </c>
      <c r="D29" s="276">
        <f>C29</f>
        <v>2016</v>
      </c>
      <c r="E29" s="276">
        <f>D29</f>
        <v>2016</v>
      </c>
      <c r="F29" s="276">
        <f>E29</f>
        <v>2016</v>
      </c>
      <c r="G29" s="276">
        <f>F29</f>
        <v>2016</v>
      </c>
      <c r="H29" s="276">
        <f>G29</f>
        <v>2016</v>
      </c>
      <c r="I29" s="567"/>
      <c r="J29" s="278">
        <f>IF(ISNUMBER(Regressions!K4), Regressions!K4, "-")</f>
        <v>2016</v>
      </c>
      <c r="K29" s="276">
        <f>J29</f>
        <v>2016</v>
      </c>
      <c r="L29" s="276">
        <f>J29</f>
        <v>2016</v>
      </c>
      <c r="M29" s="276">
        <f>K29</f>
        <v>2016</v>
      </c>
      <c r="N29" s="276">
        <f>L29</f>
        <v>2016</v>
      </c>
      <c r="O29" s="276">
        <f>M29</f>
        <v>2016</v>
      </c>
      <c r="P29" s="569"/>
      <c r="Q29" s="278">
        <f>IF(ISNUMBER(Regressions!T4), Regressions!T4, "-")</f>
        <v>2016</v>
      </c>
      <c r="R29" s="278">
        <f>Q29</f>
        <v>2016</v>
      </c>
      <c r="S29" s="278">
        <f>R29</f>
        <v>2016</v>
      </c>
      <c r="T29" s="278">
        <f>S29</f>
        <v>2016</v>
      </c>
      <c r="U29" s="278">
        <f>T29</f>
        <v>2016</v>
      </c>
      <c r="V29" s="279">
        <f>U29</f>
        <v>2016</v>
      </c>
      <c r="AM29" s="40"/>
      <c r="AN29" s="40"/>
      <c r="AO29" s="40"/>
      <c r="AP29" s="40"/>
      <c r="AQ29" s="40"/>
      <c r="AR29" s="40"/>
      <c r="AS29" s="40"/>
      <c r="AT29" s="40"/>
      <c r="AU29" s="40"/>
    </row>
    <row r="30" x14ac:dyDescent="0.2">
      <c r="B30" s="292" t="s">
        <v>175</v>
      </c>
      <c r="C30" s="293">
        <f>IF(ISNUMBER(Regressions!C4), Regressions!C4, "-")</f>
        <v>92.313333330000006</v>
      </c>
      <c r="D30" s="294" t="str">
        <f>IF(ISNUMBER(Regressions!D4), Regressions!D4, "-")</f>
        <v>-</v>
      </c>
      <c r="E30" s="294" t="str">
        <f>IF(ISNUMBER(Regressions!E4), Regressions!E4, "-")</f>
        <v>-</v>
      </c>
      <c r="F30" s="294" t="str">
        <f>IF(ISNUMBER(Regressions!F4), Regressions!F4, "-")</f>
        <v>-</v>
      </c>
      <c r="G30" s="294" t="str">
        <f>IF(ISNUMBER(Regressions!G4), Regressions!G4, "-")</f>
        <v>-</v>
      </c>
      <c r="H30" s="294" t="str">
        <f>IF(ISNUMBER(Regressions!H4), Regressions!H4, "-")</f>
        <v>-</v>
      </c>
      <c r="I30" s="297" t="s">
        <v>175</v>
      </c>
      <c r="J30" s="298" t="str">
        <f>IF(ISNUMBER(Regressions!L4), Regressions!L4, "-")</f>
        <v>-</v>
      </c>
      <c r="K30" s="299" t="str">
        <f>IF(ISNUMBER(Regressions!M4), Regressions!M4, "-")</f>
        <v>-</v>
      </c>
      <c r="L30" s="299" t="str">
        <f>IF(ISNUMBER(Regressions!N4), Regressions!N4, "-")</f>
        <v>-</v>
      </c>
      <c r="M30" s="299" t="str">
        <f>IF(ISNUMBER(Regressions!O4), Regressions!O4, "-")</f>
        <v>-</v>
      </c>
      <c r="N30" s="299" t="str">
        <f>IF(ISNUMBER(Regressions!P4), Regressions!P4, "-")</f>
        <v>-</v>
      </c>
      <c r="O30" s="299" t="str">
        <f>IF(ISNUMBER(Regressions!Q4), Regressions!Q4, "-")</f>
        <v>-</v>
      </c>
      <c r="P30" s="302" t="s">
        <v>175</v>
      </c>
      <c r="Q30" s="303" t="str">
        <f>IF(ISNUMBER(Regressions!U4), Regressions!U4, "-")</f>
        <v>-</v>
      </c>
      <c r="R30" s="304" t="str">
        <f>IF(ISNUMBER(Regressions!V4), Regressions!V4, "-")</f>
        <v>-</v>
      </c>
      <c r="S30" s="304" t="str">
        <f>IF(ISNUMBER(Regressions!W4), Regressions!W4, "-")</f>
        <v>-</v>
      </c>
      <c r="T30" s="304" t="str">
        <f>IF(ISNUMBER(Regressions!X4), Regressions!X4, "-")</f>
        <v>-</v>
      </c>
      <c r="U30" s="304" t="str">
        <f>IF(ISNUMBER(Regressions!Y4), Regressions!Y4, "-")</f>
        <v>-</v>
      </c>
      <c r="V30" s="305" t="str">
        <f>IF(ISNUMBER(Regressions!Z4), Regressions!Z4, "-")</f>
        <v>-</v>
      </c>
      <c r="AM30" s="40"/>
      <c r="AN30" s="40"/>
      <c r="AO30" s="40"/>
      <c r="AP30" s="40"/>
      <c r="AQ30" s="40"/>
      <c r="AR30" s="40"/>
      <c r="AS30" s="40"/>
      <c r="AT30" s="40"/>
      <c r="AU30" s="40"/>
    </row>
    <row r="31" x14ac:dyDescent="0.2">
      <c r="B31" s="290" t="s">
        <v>176</v>
      </c>
      <c r="C31" s="280">
        <f>IF(ISNUMBER(Regressions!C5),Regressions!C5,"-")</f>
        <v>6.2324999999999999</v>
      </c>
      <c r="D31" s="280" t="str">
        <f>IF(ISNUMBER(Regressions!D5),Regressions!D5,"-")</f>
        <v>-</v>
      </c>
      <c r="E31" s="280" t="str">
        <f>IF(ISNUMBER(Regressions!E5),Regressions!E5,"-")</f>
        <v>-</v>
      </c>
      <c r="F31" s="280" t="str">
        <f>IF(ISNUMBER(Regressions!F5),Regressions!F5,"-")</f>
        <v>-</v>
      </c>
      <c r="G31" s="280" t="str">
        <f>IF(ISNUMBER(Regressions!G5),Regressions!G5,"-")</f>
        <v>-</v>
      </c>
      <c r="H31" s="280" t="str">
        <f>IF(ISNUMBER(Regressions!H5),Regressions!H5,"-")</f>
        <v>-</v>
      </c>
      <c r="I31" s="295" t="s">
        <v>176</v>
      </c>
      <c r="J31" s="280">
        <f>IF(ISNUMBER(Regressions!L5),Regressions!L5,"-")</f>
        <v>98.38</v>
      </c>
      <c r="K31" s="280" t="str">
        <f>IF(ISNUMBER(Regressions!M5),Regressions!M5,"-")</f>
        <v>-</v>
      </c>
      <c r="L31" s="280" t="str">
        <f>IF(ISNUMBER(Regressions!N5),Regressions!N5,"-")</f>
        <v>-</v>
      </c>
      <c r="M31" s="280" t="str">
        <f>IF(ISNUMBER(Regressions!O5),Regressions!O5,"-")</f>
        <v>-</v>
      </c>
      <c r="N31" s="280" t="str">
        <f>IF(ISNUMBER(Regressions!P5),Regressions!P5,"-")</f>
        <v>-</v>
      </c>
      <c r="O31" s="280" t="str">
        <f>IF(ISNUMBER(Regressions!Q5),Regressions!Q5,"-")</f>
        <v>-</v>
      </c>
      <c r="P31" s="300" t="s">
        <v>176</v>
      </c>
      <c r="Q31" s="280" t="str">
        <f>IF(ISNUMBER(Regressions!U5),Regressions!U5,"-")</f>
        <v>-</v>
      </c>
      <c r="R31" s="280" t="str">
        <f>IF(ISNUMBER(Regressions!V5),Regressions!V5,"-")</f>
        <v>-</v>
      </c>
      <c r="S31" s="280" t="str">
        <f>IF(ISNUMBER(Regressions!W5),Regressions!W5,"-")</f>
        <v>-</v>
      </c>
      <c r="T31" s="280" t="str">
        <f>IF(ISNUMBER(Regressions!X5),Regressions!X5,"-")</f>
        <v>-</v>
      </c>
      <c r="U31" s="280" t="str">
        <f>IF(ISNUMBER(Regressions!Y5),Regressions!Y5,"-")</f>
        <v>-</v>
      </c>
      <c r="V31" s="281" t="str">
        <f>IF(ISNUMBER(Regressions!Z5),Regressions!Z5,"-")</f>
        <v>-</v>
      </c>
      <c r="AM31" s="40"/>
      <c r="AN31" s="40"/>
      <c r="AO31" s="40"/>
      <c r="AP31" s="40"/>
      <c r="AQ31" s="40"/>
      <c r="AR31" s="40"/>
      <c r="AS31" s="40"/>
      <c r="AT31" s="40"/>
      <c r="AU31" s="40"/>
    </row>
    <row r="32" ht="15.75" thickBot="true" x14ac:dyDescent="0.25">
      <c r="B32" s="291" t="s">
        <v>174</v>
      </c>
      <c r="C32" s="282">
        <f>IF(ISNUMBER(Regressions!C6), Regressions!C6, "-")</f>
        <v>1.454166667</v>
      </c>
      <c r="D32" s="282" t="str">
        <f>IF(ISNUMBER(Regressions!D6), Regressions!D6, "-")</f>
        <v>-</v>
      </c>
      <c r="E32" s="282" t="str">
        <f>IF(ISNUMBER(Regressions!E6), Regressions!E6, "-")</f>
        <v>-</v>
      </c>
      <c r="F32" s="282" t="str">
        <f>IF(ISNUMBER(Regressions!F6), Regressions!F6, "-")</f>
        <v>-</v>
      </c>
      <c r="G32" s="282" t="str">
        <f>IF(ISNUMBER(Regressions!G6), Regressions!G6, "-")</f>
        <v>-</v>
      </c>
      <c r="H32" s="282" t="str">
        <f>IF(ISNUMBER(Regressions!H6), Regressions!H6, "-")</f>
        <v>-</v>
      </c>
      <c r="I32" s="296" t="s">
        <v>174</v>
      </c>
      <c r="J32" s="282">
        <f>IF(ISNUMBER(Regressions!L6), Regressions!L6, "-")</f>
        <v>1.62</v>
      </c>
      <c r="K32" s="282" t="str">
        <f>IF(ISNUMBER(Regressions!M6), Regressions!M6, "-")</f>
        <v>-</v>
      </c>
      <c r="L32" s="282" t="str">
        <f>IF(ISNUMBER(Regressions!N6), Regressions!N6, "-")</f>
        <v>-</v>
      </c>
      <c r="M32" s="282" t="str">
        <f>IF(ISNUMBER(Regressions!O6), Regressions!O6, "-")</f>
        <v>-</v>
      </c>
      <c r="N32" s="282" t="str">
        <f>IF(ISNUMBER(Regressions!P6), Regressions!P6, "-")</f>
        <v>-</v>
      </c>
      <c r="O32" s="282" t="str">
        <f>IF(ISNUMBER(Regressions!Q6), Regressions!Q6, "-")</f>
        <v>-</v>
      </c>
      <c r="P32" s="301" t="s">
        <v>174</v>
      </c>
      <c r="Q32" s="282" t="str">
        <f>IF(ISNUMBER(Regressions!U6), Regressions!U6, "-")</f>
        <v>-</v>
      </c>
      <c r="R32" s="282" t="str">
        <f>IF(ISNUMBER(Regressions!V6), Regressions!V6, "-")</f>
        <v>-</v>
      </c>
      <c r="S32" s="282" t="str">
        <f>IF(ISNUMBER(Regressions!W6), Regressions!W6, "-")</f>
        <v>-</v>
      </c>
      <c r="T32" s="282" t="str">
        <f>IF(ISNUMBER(Regressions!X6), Regressions!X6, "-")</f>
        <v>-</v>
      </c>
      <c r="U32" s="282" t="str">
        <f>IF(ISNUMBER(Regressions!Y6), Regressions!Y6, "-")</f>
        <v>-</v>
      </c>
      <c r="V32" s="283" t="str">
        <f>IF(ISNUMBER(Regressions!Z6), Regressions!Z6, "-")</f>
        <v>-</v>
      </c>
      <c r="AM32" s="40"/>
      <c r="AN32" s="40"/>
      <c r="AO32" s="40"/>
      <c r="AP32" s="40"/>
      <c r="AQ32" s="40"/>
      <c r="AR32" s="40"/>
      <c r="AS32" s="40"/>
      <c r="AT32" s="40"/>
      <c r="AU32" s="40"/>
    </row>
    <row r="33" x14ac:dyDescent="0.2">
      <c r="B33" s="126"/>
      <c r="I33" s="126"/>
      <c r="P33" s="126"/>
    </row>
    <row r="34" x14ac:dyDescent="0.2">
      <c r="B34" s="259" t="s">
        <v>214</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5"/>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row>
    <row r="5" s="48" customFormat="true" x14ac:dyDescent="0.2">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row>
    <row r="6" s="48" customFormat="true" x14ac:dyDescent="0.2">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row>
    <row r="7" s="48" customFormat="true" x14ac:dyDescent="0.2">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row>
    <row r="8" s="48" customFormat="true" x14ac:dyDescent="0.2">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row>
    <row r="9" s="48" customFormat="true" x14ac:dyDescent="0.2">
      <c r="A9" s="255"/>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row>
    <row r="10" s="48" customFormat="true" x14ac:dyDescent="0.2">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row>
    <row r="11" s="48" customFormat="true" x14ac:dyDescent="0.2">
      <c r="A11" s="255"/>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row>
    <row r="12" s="48" customFormat="true" x14ac:dyDescent="0.2">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row>
    <row r="13" s="48" customFormat="true" x14ac:dyDescent="0.2">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row>
    <row r="14" s="48" customFormat="true" x14ac:dyDescent="0.2">
      <c r="A14" s="255"/>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row>
    <row r="15" s="48" customFormat="true" x14ac:dyDescent="0.2">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48" customFormat="true" x14ac:dyDescent="0.2">
      <c r="A16" s="25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row>
    <row r="17" s="48" customFormat="true" x14ac:dyDescent="0.2">
      <c r="A17" s="255"/>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row>
    <row r="18" s="48" customFormat="true" x14ac:dyDescent="0.2">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48" customFormat="true" x14ac:dyDescent="0.2">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48" customFormat="true" x14ac:dyDescent="0.2">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48" customFormat="true" x14ac:dyDescent="0.2">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48" customFormat="true" x14ac:dyDescent="0.2">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48" customFormat="true" x14ac:dyDescent="0.2">
      <c r="A23" s="45" t="s">
        <v>214</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214</v>
      </c>
      <c r="B44" s="45"/>
    </row>
    <row r="45" s="48" customFormat="true" x14ac:dyDescent="0.2"/>
    <row r="46" s="48" customFormat="true" x14ac:dyDescent="0.2">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row>
    <row r="47" s="48" customFormat="true" x14ac:dyDescent="0.2">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row>
    <row r="48" s="48" customFormat="true" x14ac:dyDescent="0.2">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row>
    <row r="49" s="48" customFormat="true" x14ac:dyDescent="0.2">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row>
    <row r="50" s="48" customFormat="true" x14ac:dyDescent="0.2">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row>
    <row r="51" s="48" customFormat="true" x14ac:dyDescent="0.2">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row>
    <row r="52" s="48" customFormat="true" x14ac:dyDescent="0.2">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row>
    <row r="53" s="48" customFormat="true" x14ac:dyDescent="0.2">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row>
    <row r="54" s="48" customFormat="true" x14ac:dyDescent="0.2">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row>
    <row r="55" s="48" customFormat="true" x14ac:dyDescent="0.2">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row>
    <row r="56" s="48" customFormat="true" x14ac:dyDescent="0.2">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row>
    <row r="57" s="48" customFormat="true" x14ac:dyDescent="0.2">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row>
    <row r="58" s="48" customFormat="true" x14ac:dyDescent="0.2">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row>
    <row r="59" s="48" customFormat="true" x14ac:dyDescent="0.2">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row>
    <row r="60" s="48" customFormat="true" x14ac:dyDescent="0.2">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row>
    <row r="61" s="48" customFormat="true" x14ac:dyDescent="0.2">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row>
    <row r="62" s="48" customFormat="true" x14ac:dyDescent="0.2">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row>
    <row r="63" s="48" customFormat="true" x14ac:dyDescent="0.2">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row>
    <row r="64" s="48" customFormat="true" x14ac:dyDescent="0.2">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row>
    <row r="65" s="48" customFormat="true" x14ac:dyDescent="0.2">
      <c r="A65" s="45" t="s">
        <v>214</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4" t="s">
        <v>25</v>
      </c>
      <c r="E4" s="185" t="s">
        <v>19</v>
      </c>
      <c r="F4" s="176" t="s">
        <v>140</v>
      </c>
      <c r="G4" s="184" t="s">
        <v>25</v>
      </c>
      <c r="H4" s="182" t="s">
        <v>19</v>
      </c>
      <c r="I4" s="176" t="s">
        <v>140</v>
      </c>
      <c r="J4" s="184" t="s">
        <v>25</v>
      </c>
      <c r="K4" s="185" t="s">
        <v>19</v>
      </c>
      <c r="L4" s="176" t="s">
        <v>140</v>
      </c>
      <c r="M4" s="184" t="s">
        <v>25</v>
      </c>
      <c r="N4" s="182" t="s">
        <v>19</v>
      </c>
      <c r="O4" s="176" t="s">
        <v>140</v>
      </c>
      <c r="P4" s="184" t="s">
        <v>25</v>
      </c>
      <c r="Q4" s="185" t="s">
        <v>19</v>
      </c>
      <c r="R4" s="176" t="s">
        <v>140</v>
      </c>
      <c r="S4" s="184" t="s">
        <v>25</v>
      </c>
      <c r="T4" s="185" t="s">
        <v>19</v>
      </c>
      <c r="U4" s="176" t="s">
        <v>140</v>
      </c>
      <c r="V4" s="191" t="s">
        <v>25</v>
      </c>
      <c r="W4" s="189" t="s">
        <v>19</v>
      </c>
      <c r="X4" s="104" t="s">
        <v>21</v>
      </c>
      <c r="Y4" s="104" t="s">
        <v>30</v>
      </c>
      <c r="Z4" s="104" t="s">
        <v>141</v>
      </c>
      <c r="AA4" s="193" t="s">
        <v>25</v>
      </c>
      <c r="AB4" s="194" t="s">
        <v>19</v>
      </c>
      <c r="AC4" s="104" t="s">
        <v>21</v>
      </c>
      <c r="AD4" s="104" t="s">
        <v>30</v>
      </c>
      <c r="AE4" s="180" t="s">
        <v>141</v>
      </c>
      <c r="AF4" s="193" t="s">
        <v>25</v>
      </c>
      <c r="AG4" s="189" t="s">
        <v>19</v>
      </c>
      <c r="AH4" s="104" t="s">
        <v>21</v>
      </c>
      <c r="AI4" s="104" t="s">
        <v>30</v>
      </c>
      <c r="AJ4" s="104" t="s">
        <v>141</v>
      </c>
      <c r="AK4" s="193" t="s">
        <v>25</v>
      </c>
      <c r="AL4" s="194" t="s">
        <v>19</v>
      </c>
      <c r="AM4" s="104" t="s">
        <v>21</v>
      </c>
      <c r="AN4" s="104" t="s">
        <v>30</v>
      </c>
      <c r="AO4" s="180" t="s">
        <v>141</v>
      </c>
      <c r="AP4" s="193" t="s">
        <v>25</v>
      </c>
      <c r="AQ4" s="189" t="s">
        <v>19</v>
      </c>
      <c r="AR4" s="104" t="s">
        <v>21</v>
      </c>
      <c r="AS4" s="104" t="s">
        <v>30</v>
      </c>
      <c r="AT4" s="104" t="s">
        <v>141</v>
      </c>
      <c r="AU4" s="193" t="s">
        <v>25</v>
      </c>
      <c r="AV4" s="194" t="s">
        <v>19</v>
      </c>
      <c r="AW4" s="177" t="s">
        <v>21</v>
      </c>
      <c r="AX4" s="177" t="s">
        <v>30</v>
      </c>
      <c r="AY4" s="180" t="s">
        <v>141</v>
      </c>
      <c r="AZ4" s="197" t="s">
        <v>25</v>
      </c>
      <c r="BA4" s="118" t="s">
        <v>160</v>
      </c>
      <c r="BB4" s="117" t="s">
        <v>162</v>
      </c>
      <c r="BC4" s="200" t="s">
        <v>25</v>
      </c>
      <c r="BD4" s="201" t="s">
        <v>160</v>
      </c>
      <c r="BE4" s="125" t="s">
        <v>162</v>
      </c>
      <c r="BF4" s="200" t="s">
        <v>25</v>
      </c>
      <c r="BG4" s="201" t="s">
        <v>160</v>
      </c>
      <c r="BH4" s="125" t="s">
        <v>162</v>
      </c>
      <c r="BI4" s="202" t="s">
        <v>25</v>
      </c>
      <c r="BJ4" s="118" t="s">
        <v>160</v>
      </c>
      <c r="BK4" s="116" t="s">
        <v>162</v>
      </c>
      <c r="BL4" s="202" t="s">
        <v>25</v>
      </c>
      <c r="BM4" s="118" t="s">
        <v>160</v>
      </c>
      <c r="BN4" s="117" t="s">
        <v>162</v>
      </c>
      <c r="BO4" s="202" t="s">
        <v>25</v>
      </c>
      <c r="BP4" s="118" t="s">
        <v>160</v>
      </c>
      <c r="BQ4" s="117" t="s">
        <v>162</v>
      </c>
    </row>
    <row r="5" ht="50.25" x14ac:dyDescent="0.2">
      <c r="A5" s="58" t="s">
        <v>40</v>
      </c>
      <c r="B5" s="58" t="s">
        <v>41</v>
      </c>
      <c r="C5" s="58" t="s">
        <v>42</v>
      </c>
      <c r="D5" s="187" t="s">
        <v>154</v>
      </c>
      <c r="E5" s="188" t="s">
        <v>43</v>
      </c>
      <c r="F5" s="186" t="s">
        <v>66</v>
      </c>
      <c r="G5" s="187" t="s">
        <v>155</v>
      </c>
      <c r="H5" s="183" t="s">
        <v>44</v>
      </c>
      <c r="I5" s="102" t="s">
        <v>67</v>
      </c>
      <c r="J5" s="187" t="s">
        <v>156</v>
      </c>
      <c r="K5" s="183" t="s">
        <v>45</v>
      </c>
      <c r="L5" s="186" t="s">
        <v>68</v>
      </c>
      <c r="M5" s="187" t="s">
        <v>157</v>
      </c>
      <c r="N5" s="183" t="s">
        <v>96</v>
      </c>
      <c r="O5" s="102" t="s">
        <v>97</v>
      </c>
      <c r="P5" s="187" t="s">
        <v>158</v>
      </c>
      <c r="Q5" s="183" t="s">
        <v>98</v>
      </c>
      <c r="R5" s="102" t="s">
        <v>99</v>
      </c>
      <c r="S5" s="187" t="s">
        <v>159</v>
      </c>
      <c r="T5" s="183" t="s">
        <v>100</v>
      </c>
      <c r="U5" s="186" t="s">
        <v>101</v>
      </c>
      <c r="V5" s="192" t="s">
        <v>148</v>
      </c>
      <c r="W5" s="190" t="s">
        <v>46</v>
      </c>
      <c r="X5" s="105" t="s">
        <v>70</v>
      </c>
      <c r="Y5" s="105" t="s">
        <v>69</v>
      </c>
      <c r="Z5" s="105" t="s">
        <v>123</v>
      </c>
      <c r="AA5" s="195" t="s">
        <v>149</v>
      </c>
      <c r="AB5" s="190" t="s">
        <v>47</v>
      </c>
      <c r="AC5" s="105" t="s">
        <v>72</v>
      </c>
      <c r="AD5" s="105" t="s">
        <v>71</v>
      </c>
      <c r="AE5" s="196" t="s">
        <v>125</v>
      </c>
      <c r="AF5" s="195" t="s">
        <v>150</v>
      </c>
      <c r="AG5" s="190" t="s">
        <v>48</v>
      </c>
      <c r="AH5" s="105" t="s">
        <v>74</v>
      </c>
      <c r="AI5" s="105" t="s">
        <v>73</v>
      </c>
      <c r="AJ5" s="105" t="s">
        <v>126</v>
      </c>
      <c r="AK5" s="195" t="s">
        <v>151</v>
      </c>
      <c r="AL5" s="190" t="s">
        <v>75</v>
      </c>
      <c r="AM5" s="105" t="s">
        <v>77</v>
      </c>
      <c r="AN5" s="105" t="s">
        <v>76</v>
      </c>
      <c r="AO5" s="196" t="s">
        <v>127</v>
      </c>
      <c r="AP5" s="195" t="s">
        <v>152</v>
      </c>
      <c r="AQ5" s="190" t="s">
        <v>78</v>
      </c>
      <c r="AR5" s="105" t="s">
        <v>80</v>
      </c>
      <c r="AS5" s="105" t="s">
        <v>79</v>
      </c>
      <c r="AT5" s="105" t="s">
        <v>128</v>
      </c>
      <c r="AU5" s="195" t="s">
        <v>153</v>
      </c>
      <c r="AV5" s="190" t="s">
        <v>81</v>
      </c>
      <c r="AW5" s="105" t="s">
        <v>83</v>
      </c>
      <c r="AX5" s="105" t="s">
        <v>82</v>
      </c>
      <c r="AY5" s="196" t="s">
        <v>129</v>
      </c>
      <c r="AZ5" s="198" t="s">
        <v>84</v>
      </c>
      <c r="BA5" s="113" t="s">
        <v>133</v>
      </c>
      <c r="BB5" s="114" t="s">
        <v>85</v>
      </c>
      <c r="BC5" s="199" t="s">
        <v>95</v>
      </c>
      <c r="BD5" s="113" t="s">
        <v>134</v>
      </c>
      <c r="BE5" s="115" t="s">
        <v>94</v>
      </c>
      <c r="BF5" s="199" t="s">
        <v>93</v>
      </c>
      <c r="BG5" s="113" t="s">
        <v>135</v>
      </c>
      <c r="BH5" s="114" t="s">
        <v>92</v>
      </c>
      <c r="BI5" s="199" t="s">
        <v>91</v>
      </c>
      <c r="BJ5" s="113" t="s">
        <v>136</v>
      </c>
      <c r="BK5" s="115" t="s">
        <v>90</v>
      </c>
      <c r="BL5" s="199" t="s">
        <v>89</v>
      </c>
      <c r="BM5" s="113" t="s">
        <v>137</v>
      </c>
      <c r="BN5" s="114" t="s">
        <v>88</v>
      </c>
      <c r="BO5" s="199" t="s">
        <v>87</v>
      </c>
      <c r="BP5" s="113" t="s">
        <v>138</v>
      </c>
      <c r="BQ5" s="115" t="s">
        <v>86</v>
      </c>
    </row>
    <row r="6" x14ac:dyDescent="0.2">
      <c r="A6" s="59" t="str">
        <f>IF('Water Data'!B1="",NA(),'Water Data'!B1)</f>
        <v>MOH09</v>
      </c>
      <c r="B6" s="59" t="str">
        <f>+IF('Water Data'!A3="",NA(),'Water Data'!A3)</f>
        <v>Census</v>
      </c>
      <c r="C6" s="59">
        <f>+IF('Water Data'!C3="",NA(),'Water Data'!C3)</f>
        <v>2009</v>
      </c>
      <c r="D6" s="60" t="e">
        <f>+IF(AND(ISNUMBER('Water Data'!C5),'Data Summary'!BS6="Yes"),100-'Water Data'!C5,NA())</f>
        <v>#N/A</v>
      </c>
      <c r="E6" s="60">
        <f>+IF(AND(ISNUMBER('Water Data'!C7),'Data Summary'!BT6="Yes"),'Water Data'!C7,NA())</f>
        <v>90.88</v>
      </c>
      <c r="F6" s="60">
        <f>+IF(AND(ISNUMBER('Water Data'!C10),'Data Summary'!BU6="Yes"),'Water Data'!C10,NA())</f>
        <v>89.32</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f>+IF(AND(ISNUMBER('Sanitation Data'!C7),'Data Summary'!CL6="Yes"),'Sanitation Data'!C7,NA())</f>
        <v>94.66</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MOH10</v>
      </c>
      <c r="B7" s="59" t="str">
        <f ca="true">+IF(OFFSET('Water Data'!$A$3,0,10*ROW('Water Data'!A1))="",NA(),OFFSET('Water Data'!$A$3,0,10*ROW('Water Data'!A1)))</f>
        <v>Census</v>
      </c>
      <c r="C7" s="59">
        <f ca="true">+IF(OFFSET('Water Data'!$C$3,0,10*ROW('Water Data'!C1))="",NA(),OFFSET('Water Data'!$C$3,0,10*ROW('Water Data'!C1)))</f>
        <v>2010</v>
      </c>
      <c r="D7" s="60" t="e">
        <f ca="true">+IF(AND(ISNUMBER(OFFSET('Water Data'!$C$5,0,10*ROW('Water Data'!C1))),'Data Summary'!BS7="Yes"),100-OFFSET('Water Data'!$C$5,0,10*ROW('Water Data'!C1)),NA())</f>
        <v>#N/A</v>
      </c>
      <c r="E7" s="60">
        <f ca="true">+IF(AND(ISNUMBER(OFFSET('Water Data'!$C$7,0,10*ROW('Water Data'!C1))),'Data Summary'!BT7="Yes"),OFFSET('Water Data'!$C$7,0,10*ROW('Water Data'!C1)),NA())</f>
        <v>99.22</v>
      </c>
      <c r="F7" s="60">
        <f ca="true">+IF(AND(ISNUMBER(OFFSET('Water Data'!$C$10,0,10*ROW('Water Data'!C1))),'Data Summary'!BU7="Yes"),OFFSET('Water Data'!$C$10,0,10*ROW('Water Data'!C1)),NA())</f>
        <v>91.07</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f ca="true">+IF(AND(ISNUMBER(OFFSET('Sanitation Data'!$C$7,0,10*ROW('Sanitation Data'!C1))),'Data Summary'!CL7="Yes"),OFFSET('Sanitation Data'!$C$7,0,10*ROW('Sanitation Data'!C1)),NA())</f>
        <v>98.995000000000005</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MOH11</v>
      </c>
      <c r="B8" s="59" t="str">
        <f ca="true">+IF(OFFSET('Water Data'!$A$3,0,10*ROW('Water Data'!A2))="",NA(),OFFSET('Water Data'!$A$3,0,10*ROW('Water Data'!A2)))</f>
        <v>Census</v>
      </c>
      <c r="C8" s="59">
        <f ca="true">+IF(OFFSET('Water Data'!$C$3,0,10*ROW('Water Data'!C2))="",NA(),OFFSET('Water Data'!$C$3,0,10*ROW('Water Data'!C2)))</f>
        <v>2011</v>
      </c>
      <c r="D8" s="60" t="e">
        <f ca="true">+IF(AND(ISNUMBER(OFFSET('Water Data'!$C$5,0,10*ROW('Water Data'!C2))),'Data Summary'!BS8="Yes"),100-OFFSET('Water Data'!$C$5,0,10*ROW('Water Data'!C2)),NA())</f>
        <v>#N/A</v>
      </c>
      <c r="E8" s="60">
        <f ca="true">+IF(AND(ISNUMBER(OFFSET('Water Data'!$C$7,0,10*ROW('Water Data'!C2))),'Data Summary'!BT8="Yes"),OFFSET('Water Data'!$C$7,0,10*ROW('Water Data'!C2)),NA())</f>
        <v>99.89</v>
      </c>
      <c r="F8" s="60">
        <f ca="true">+IF(AND(ISNUMBER(OFFSET('Water Data'!$C$10,0,10*ROW('Water Data'!C2))),'Data Summary'!BU8="Yes"),OFFSET('Water Data'!$C$10,0,10*ROW('Water Data'!C2)),NA())</f>
        <v>96.55</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f ca="true">+IF(AND(ISNUMBER(OFFSET('Sanitation Data'!$C$7,0,10*ROW('Sanitation Data'!C2))),'Data Summary'!CL8="Yes"),OFFSET('Sanitation Data'!$C$7,0,10*ROW('Sanitation Data'!C2)),NA())</f>
        <v>99.33</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MOH12</v>
      </c>
      <c r="B9" s="59" t="str">
        <f ca="true">+IF(OFFSET('Water Data'!$A$3,0,10*ROW('Water Data'!A3))="",NA(),OFFSET('Water Data'!$A$3,0,10*ROW('Water Data'!A3)))</f>
        <v>Census</v>
      </c>
      <c r="C9" s="59">
        <f ca="true">+IF(OFFSET('Water Data'!$C$3,0,10*ROW('Water Data'!C3))="",NA(),OFFSET('Water Data'!$C$3,0,10*ROW('Water Data'!C3)))</f>
        <v>2012</v>
      </c>
      <c r="D9" s="60" t="e">
        <f ca="true">+IF(AND(ISNUMBER(OFFSET('Water Data'!$C$5,0,10*ROW('Water Data'!C3))),'Data Summary'!BS9="Yes"),100-OFFSET('Water Data'!$C$5,0,10*ROW('Water Data'!C3)),NA())</f>
        <v>#N/A</v>
      </c>
      <c r="E9" s="60">
        <f ca="true">+IF(AND(ISNUMBER(OFFSET('Water Data'!$C$7,0,10*ROW('Water Data'!C3))),'Data Summary'!BT9="Yes"),OFFSET('Water Data'!$C$7,0,10*ROW('Water Data'!C3)),NA())</f>
        <v>97.3</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f ca="true">+IF(AND(ISNUMBER(OFFSET('Sanitation Data'!$C$7,0,10*ROW('Sanitation Data'!C3))),'Data Summary'!CL9="Yes"),OFFSET('Sanitation Data'!$C$7,0,10*ROW('Sanitation Data'!C3)),NA())</f>
        <v>96.2</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MOH13</v>
      </c>
      <c r="B10" s="59" t="str">
        <f ca="true">+IF(OFFSET('Water Data'!$A$3,0,10*ROW('Water Data'!A4))="",NA(),OFFSET('Water Data'!$A$3,0,10*ROW('Water Data'!A4)))</f>
        <v>Census</v>
      </c>
      <c r="C10" s="59">
        <f ca="true">+IF(OFFSET('Water Data'!$C$3,0,10*ROW('Water Data'!C4))="",NA(),OFFSET('Water Data'!$C$3,0,10*ROW('Water Data'!C4)))</f>
        <v>2013</v>
      </c>
      <c r="D10" s="60" t="e">
        <f ca="true">+IF(AND(ISNUMBER(OFFSET('Water Data'!$C$5,0,10*ROW('Water Data'!C4))),'Data Summary'!BS10="Yes"),100-OFFSET('Water Data'!$C$5,0,10*ROW('Water Data'!C4)),NA())</f>
        <v>#N/A</v>
      </c>
      <c r="E10" s="60">
        <f ca="true">+IF(AND(ISNUMBER(OFFSET('Water Data'!$C$7,0,10*ROW('Water Data'!C4))),'Data Summary'!BT10="Yes"),OFFSET('Water Data'!$C$7,0,10*ROW('Water Data'!C4)),NA())</f>
        <v>97.38</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f ca="true">+IF(AND(ISNUMBER(OFFSET('Sanitation Data'!$C$7,0,10*ROW('Sanitation Data'!C4))),'Data Summary'!CL10="Yes"),OFFSET('Sanitation Data'!$C$7,0,10*ROW('Sanitation Data'!C4)),NA())</f>
        <v>96.914999999999992</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MOH14</v>
      </c>
      <c r="B11" s="59" t="str">
        <f ca="true">+IF(OFFSET('Water Data'!$A$3,0,10*ROW('Water Data'!A5))="",NA(),OFFSET('Water Data'!$A$3,0,10*ROW('Water Data'!A5)))</f>
        <v>Census</v>
      </c>
      <c r="C11" s="59">
        <f ca="true">+IF(OFFSET('Water Data'!$C$3,0,10*ROW('Water Data'!C5))="",NA(),OFFSET('Water Data'!$C$3,0,10*ROW('Water Data'!C5)))</f>
        <v>2014</v>
      </c>
      <c r="D11" s="60" t="e">
        <f ca="true">+IF(AND(ISNUMBER(OFFSET('Water Data'!$C$5,0,10*ROW('Water Data'!C5))),'Data Summary'!BS11="Yes"),100-OFFSET('Water Data'!$C$5,0,10*ROW('Water Data'!C5)),NA())</f>
        <v>#N/A</v>
      </c>
      <c r="E11" s="60">
        <f ca="true">+IF(AND(ISNUMBER(OFFSET('Water Data'!$C$7,0,10*ROW('Water Data'!C5))),'Data Summary'!BT11="Yes"),OFFSET('Water Data'!$C$7,0,10*ROW('Water Data'!C5)),NA())</f>
        <v>97.99</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f ca="true">+IF(AND(ISNUMBER(OFFSET('Sanitation Data'!$C$7,0,10*ROW('Sanitation Data'!C5))),'Data Summary'!CL11="Yes"),OFFSET('Sanitation Data'!$C$7,0,10*ROW('Sanitation Data'!C5)),NA())</f>
        <v>97.89</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MOH15</v>
      </c>
      <c r="B12" s="59" t="str">
        <f ca="true">+IF(OFFSET('Water Data'!$A$3,0,10*ROW('Water Data'!A6))="",NA(),OFFSET('Water Data'!$A$3,0,10*ROW('Water Data'!A6)))</f>
        <v>Census</v>
      </c>
      <c r="C12" s="59">
        <f ca="true">+IF(OFFSET('Water Data'!$C$3,0,10*ROW('Water Data'!C6))="",NA(),OFFSET('Water Data'!$C$3,0,10*ROW('Water Data'!C6)))</f>
        <v>2015</v>
      </c>
      <c r="D12" s="60" t="e">
        <f ca="true">+IF(AND(ISNUMBER(OFFSET('Water Data'!$C$5,0,10*ROW('Water Data'!C6))),'Data Summary'!BS12="Yes"),100-OFFSET('Water Data'!$C$5,0,10*ROW('Water Data'!C6)),NA())</f>
        <v>#N/A</v>
      </c>
      <c r="E12" s="60">
        <f ca="true">+IF(AND(ISNUMBER(OFFSET('Water Data'!$C$7,0,10*ROW('Water Data'!C6))),'Data Summary'!BT12="Yes"),OFFSET('Water Data'!$C$7,0,10*ROW('Water Data'!C6)),NA())</f>
        <v>98.6</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f ca="true">+IF(AND(ISNUMBER(OFFSET('Sanitation Data'!$C$7,0,10*ROW('Sanitation Data'!C6))),'Data Summary'!CL12="Yes"),OFFSET('Sanitation Data'!$C$7,0,10*ROW('Sanitation Data'!C6)),NA())</f>
        <v>98.65</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str">
        <f ca="true">+IF(OFFSET('Water Data'!$B$1,0,10*ROW('Water Data'!B7))="",NA(),OFFSET('Water Data'!$B$1,0,10*ROW('Water Data'!B7)))</f>
        <v>MOH16</v>
      </c>
      <c r="B13" s="59" t="str">
        <f ca="true">+IF(OFFSET('Water Data'!$A$3,0,10*ROW('Water Data'!A7))="",NA(),OFFSET('Water Data'!$A$3,0,10*ROW('Water Data'!A7)))</f>
        <v>Census</v>
      </c>
      <c r="C13" s="59">
        <f ca="true">+IF(OFFSET('Water Data'!$C$3,0,10*ROW('Water Data'!C7))="",NA(),OFFSET('Water Data'!$C$3,0,10*ROW('Water Data'!C7)))</f>
        <v>2016</v>
      </c>
      <c r="D13" s="60" t="e">
        <f ca="true">+IF(AND(ISNUMBER(OFFSET('Water Data'!$C$5,0,10*ROW('Water Data'!C7))),'Data Summary'!BS13="Yes"),100-OFFSET('Water Data'!$C$5,0,10*ROW('Water Data'!C7)),NA())</f>
        <v>#N/A</v>
      </c>
      <c r="E13" s="60">
        <f ca="true">+IF(AND(ISNUMBER(OFFSET('Water Data'!$C$7,0,10*ROW('Water Data'!C7))),'Data Summary'!BT13="Yes"),OFFSET('Water Data'!$C$7,0,10*ROW('Water Data'!C7)),NA())</f>
        <v>96.62</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f ca="true">+IF(AND(ISNUMBER(OFFSET('Sanitation Data'!$C$7,0,10*ROW('Sanitation Data'!C7))),'Data Summary'!CL13="Yes"),OFFSET('Sanitation Data'!$C$7,0,10*ROW('Sanitation Data'!C7)),NA())</f>
        <v>98.115000000000009</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1" customWidth="true"/>
    <col min="2" max="2" width="6.5" style="131" customWidth="true"/>
    <col min="3" max="3" width="9" style="239" customWidth="true"/>
    <col min="4" max="4" width="9.75" style="36" customWidth="true"/>
    <col min="5" max="5" width="8" style="232" customWidth="true"/>
    <col min="6" max="6" width="8" style="233" customWidth="true"/>
    <col min="7" max="7" width="8" style="234" customWidth="true"/>
    <col min="8" max="8" width="8" style="236" customWidth="true"/>
    <col min="9" max="9" width="8" style="119" customWidth="true"/>
    <col min="10" max="10" width="8" style="237" customWidth="true"/>
    <col min="11" max="11" width="8" style="254" customWidth="true"/>
    <col min="12" max="12" width="8" style="233" customWidth="true"/>
    <col min="13" max="13" width="8" style="253" customWidth="true"/>
    <col min="14" max="14" width="8" style="260" customWidth="true"/>
    <col min="15" max="19" width="8" style="36" customWidth="true"/>
    <col min="20" max="16384" width="9" style="36"/>
  </cols>
  <sheetData>
    <row r="1" ht="20.25" customHeight="true" x14ac:dyDescent="0.2">
      <c r="A1" s="573" t="s">
        <v>215</v>
      </c>
      <c r="B1" s="574"/>
      <c r="C1" s="574"/>
      <c r="D1" s="574"/>
      <c r="E1" s="575" t="s">
        <v>53</v>
      </c>
      <c r="F1" s="576"/>
      <c r="G1" s="576"/>
      <c r="H1" s="576"/>
      <c r="I1" s="577"/>
      <c r="J1" s="578" t="s">
        <v>10</v>
      </c>
      <c r="K1" s="578"/>
      <c r="L1" s="578"/>
      <c r="M1" s="578"/>
      <c r="N1" s="578"/>
      <c r="O1" s="570" t="s">
        <v>11</v>
      </c>
      <c r="P1" s="571"/>
      <c r="Q1" s="571"/>
      <c r="R1" s="571"/>
      <c r="S1" s="572"/>
    </row>
    <row r="2" x14ac:dyDescent="0.2">
      <c r="A2" s="574"/>
      <c r="B2" s="574"/>
      <c r="C2" s="574"/>
      <c r="D2" s="574"/>
      <c r="E2" s="400"/>
      <c r="F2" s="401"/>
      <c r="G2" s="402"/>
      <c r="H2" s="403"/>
      <c r="I2" s="404"/>
      <c r="J2" s="405"/>
      <c r="K2" s="401"/>
      <c r="L2" s="406"/>
      <c r="M2" s="403"/>
      <c r="N2" s="407"/>
      <c r="O2" s="400"/>
      <c r="P2" s="401"/>
      <c r="Q2" s="408"/>
      <c r="R2" s="403"/>
      <c r="S2" s="404"/>
    </row>
    <row r="3" ht="81" customHeight="true" x14ac:dyDescent="0.2">
      <c r="A3" s="436" t="s">
        <v>9</v>
      </c>
      <c r="B3" s="437" t="s">
        <v>4</v>
      </c>
      <c r="C3" s="440" t="s">
        <v>8</v>
      </c>
      <c r="D3" s="438" t="s">
        <v>230</v>
      </c>
      <c r="E3" s="409" t="s">
        <v>25</v>
      </c>
      <c r="F3" s="410" t="s">
        <v>19</v>
      </c>
      <c r="G3" s="411" t="s">
        <v>216</v>
      </c>
      <c r="H3" s="412" t="s">
        <v>225</v>
      </c>
      <c r="I3" s="413" t="s">
        <v>37</v>
      </c>
      <c r="J3" s="414" t="s">
        <v>25</v>
      </c>
      <c r="K3" s="415" t="s">
        <v>19</v>
      </c>
      <c r="L3" s="416" t="s">
        <v>217</v>
      </c>
      <c r="M3" s="412" t="s">
        <v>225</v>
      </c>
      <c r="N3" s="417" t="s">
        <v>37</v>
      </c>
      <c r="O3" s="409" t="s">
        <v>25</v>
      </c>
      <c r="P3" s="410" t="s">
        <v>160</v>
      </c>
      <c r="Q3" s="418" t="s">
        <v>218</v>
      </c>
      <c r="R3" s="412" t="s">
        <v>225</v>
      </c>
      <c r="S3" s="413" t="s">
        <v>37</v>
      </c>
    </row>
    <row r="4" x14ac:dyDescent="0.2">
      <c r="A4" s="240" t="str">
        <f>IF(ISBLANK(Regressions!A14), " ", Regressions!A14)</f>
        <v>Oman</v>
      </c>
      <c r="B4" s="235">
        <f>IF(ISBLANK(Regressions!B14), " ", Regressions!B14)</f>
        <v>2000</v>
      </c>
      <c r="C4" s="439" t="str">
        <f>IF(ISBLANK(Regressions!C14), " ", Regressions!C14)</f>
        <v>National</v>
      </c>
      <c r="D4" s="242">
        <f>IF(ISBLANK(Regressions!D14), " ", Regressions!D14)</f>
        <v>769239</v>
      </c>
      <c r="E4" s="419" t="e">
        <f>IF(ISNUMBER(Regressions!E14),ROUND(Regressions!E14, 1), NA())</f>
        <v>#N/A</v>
      </c>
      <c r="F4" s="306" t="e">
        <f>IF(ISNUMBER(Regressions!F14),ROUND(Regressions!F14, 1), NA())</f>
        <v>#N/A</v>
      </c>
      <c r="G4" s="420" t="e">
        <f>IF(ISNUMBER(Regressions!G14),ROUND(Regressions!G14, 1), NA())</f>
        <v>#N/A</v>
      </c>
      <c r="H4" s="421" t="e">
        <f>IF(ISNUMBER(Regressions!H14),ROUND(Regressions!H14, 1), NA())</f>
        <v>#N/A</v>
      </c>
      <c r="I4" s="422" t="e">
        <f>IF(ISNUMBER(Regressions!I14),ROUND(Regressions!I14, 1), NA())</f>
        <v>#N/A</v>
      </c>
      <c r="J4" s="423" t="e">
        <f>IF(ISNUMBER(Regressions!J14),ROUND(Regressions!J14, 1), NA())</f>
        <v>#N/A</v>
      </c>
      <c r="K4" s="306" t="e">
        <f>IF(ISNUMBER(Regressions!K14),ROUND(Regressions!K14, 1), NA())</f>
        <v>#N/A</v>
      </c>
      <c r="L4" s="424" t="e">
        <f>IF(ISNUMBER(Regressions!L14),ROUND(Regressions!L14, 1), NA())</f>
        <v>#N/A</v>
      </c>
      <c r="M4" s="421" t="e">
        <f>IF(ISNUMBER(Regressions!M14),ROUND(Regressions!M14, 1), NA())</f>
        <v>#N/A</v>
      </c>
      <c r="N4" s="425" t="e">
        <f>IF(ISNUMBER(Regressions!N14),ROUND(Regressions!N14, 1), NA())</f>
        <v>#N/A</v>
      </c>
      <c r="O4" s="419" t="e">
        <f>IF(ISNUMBER(Regressions!O14),ROUND(Regressions!O14, 1), NA())</f>
        <v>#N/A</v>
      </c>
      <c r="P4" s="306" t="e">
        <f>IF(ISNUMBER(Regressions!P14),ROUND(Regressions!P14, 1), NA())</f>
        <v>#N/A</v>
      </c>
      <c r="Q4" s="426" t="e">
        <f>IF(ISNUMBER(Regressions!Q14),ROUND(Regressions!Q14, 1), NA())</f>
        <v>#N/A</v>
      </c>
      <c r="R4" s="421" t="e">
        <f>IF(ISNUMBER(Regressions!R14),ROUND(Regressions!R14, 1), NA())</f>
        <v>#N/A</v>
      </c>
      <c r="S4" s="422" t="e">
        <f>IF(ISNUMBER(Regressions!S14),ROUND(Regressions!S14, 1), NA())</f>
        <v>#N/A</v>
      </c>
    </row>
    <row r="5" x14ac:dyDescent="0.2">
      <c r="A5" s="240" t="str">
        <f>IF(ISBLANK(Regressions!A15), " ", Regressions!A15)</f>
        <v>Oman</v>
      </c>
      <c r="B5" s="235">
        <f>IF(ISBLANK(Regressions!B15), " ", Regressions!B15)</f>
        <v>2001</v>
      </c>
      <c r="C5" s="238" t="str">
        <f>IF(ISBLANK(Regressions!C15), " ", Regressions!C15)</f>
        <v>National</v>
      </c>
      <c r="D5" s="242">
        <f>IF(ISBLANK(Regressions!D15), " ", Regressions!D15)</f>
        <v>766683</v>
      </c>
      <c r="E5" s="419" t="e">
        <f>IF(ISNUMBER(Regressions!E15),ROUND(Regressions!E15, 1), NA())</f>
        <v>#N/A</v>
      </c>
      <c r="F5" s="306" t="e">
        <f>IF(ISNUMBER(Regressions!F15),ROUND(Regressions!F15, 1), NA())</f>
        <v>#N/A</v>
      </c>
      <c r="G5" s="420" t="e">
        <f>IF(ISNUMBER(Regressions!G15),ROUND(Regressions!G15, 1), NA())</f>
        <v>#N/A</v>
      </c>
      <c r="H5" s="421" t="e">
        <f>IF(ISNUMBER(Regressions!H15),ROUND(Regressions!H15, 1), NA())</f>
        <v>#N/A</v>
      </c>
      <c r="I5" s="422" t="e">
        <f>IF(ISNUMBER(Regressions!I15),ROUND(Regressions!I15, 1), NA())</f>
        <v>#N/A</v>
      </c>
      <c r="J5" s="423" t="e">
        <f>IF(ISNUMBER(Regressions!J15),ROUND(Regressions!J15, 1), NA())</f>
        <v>#N/A</v>
      </c>
      <c r="K5" s="306" t="e">
        <f>IF(ISNUMBER(Regressions!K15),ROUND(Regressions!K15, 1), NA())</f>
        <v>#N/A</v>
      </c>
      <c r="L5" s="424" t="e">
        <f>IF(ISNUMBER(Regressions!L15),ROUND(Regressions!L15, 1), NA())</f>
        <v>#N/A</v>
      </c>
      <c r="M5" s="421" t="e">
        <f>IF(ISNUMBER(Regressions!M15),ROUND(Regressions!M15, 1), NA())</f>
        <v>#N/A</v>
      </c>
      <c r="N5" s="425" t="e">
        <f>IF(ISNUMBER(Regressions!N15),ROUND(Regressions!N15, 1), NA())</f>
        <v>#N/A</v>
      </c>
      <c r="O5" s="419" t="e">
        <f>IF(ISNUMBER(Regressions!O15),ROUND(Regressions!O15, 1), NA())</f>
        <v>#N/A</v>
      </c>
      <c r="P5" s="306" t="e">
        <f>IF(ISNUMBER(Regressions!P15),ROUND(Regressions!P15, 1), NA())</f>
        <v>#N/A</v>
      </c>
      <c r="Q5" s="426" t="e">
        <f>IF(ISNUMBER(Regressions!Q15),ROUND(Regressions!Q15, 1), NA())</f>
        <v>#N/A</v>
      </c>
      <c r="R5" s="421" t="e">
        <f>IF(ISNUMBER(Regressions!R15),ROUND(Regressions!R15, 1), NA())</f>
        <v>#N/A</v>
      </c>
      <c r="S5" s="422" t="e">
        <f>IF(ISNUMBER(Regressions!S15),ROUND(Regressions!S15, 1), NA())</f>
        <v>#N/A</v>
      </c>
      <c r="T5" s="119"/>
      <c r="U5" s="119"/>
      <c r="V5" s="119"/>
      <c r="W5" s="119"/>
      <c r="X5" s="119"/>
      <c r="Y5" s="119"/>
      <c r="Z5" s="119"/>
      <c r="AA5" s="119"/>
    </row>
    <row r="6" x14ac:dyDescent="0.2">
      <c r="A6" s="240" t="str">
        <f>IF(ISBLANK(Regressions!A16), " ", Regressions!A16)</f>
        <v>Oman</v>
      </c>
      <c r="B6" s="235">
        <f>IF(ISBLANK(Regressions!B16), " ", Regressions!B16)</f>
        <v>2002</v>
      </c>
      <c r="C6" s="238" t="str">
        <f>IF(ISBLANK(Regressions!C16), " ", Regressions!C16)</f>
        <v>National</v>
      </c>
      <c r="D6" s="242">
        <f>IF(ISBLANK(Regressions!D16), " ", Regressions!D16)</f>
        <v>771496</v>
      </c>
      <c r="E6" s="419" t="e">
        <f>IF(ISNUMBER(Regressions!E16),ROUND(Regressions!E16, 1), NA())</f>
        <v>#N/A</v>
      </c>
      <c r="F6" s="306" t="e">
        <f>IF(ISNUMBER(Regressions!F16),ROUND(Regressions!F16, 1), NA())</f>
        <v>#N/A</v>
      </c>
      <c r="G6" s="420" t="e">
        <f>IF(ISNUMBER(Regressions!G16),ROUND(Regressions!G16, 1), NA())</f>
        <v>#N/A</v>
      </c>
      <c r="H6" s="421" t="e">
        <f>IF(ISNUMBER(Regressions!H16),ROUND(Regressions!H16, 1), NA())</f>
        <v>#N/A</v>
      </c>
      <c r="I6" s="422" t="e">
        <f>IF(ISNUMBER(Regressions!I16),ROUND(Regressions!I16, 1), NA())</f>
        <v>#N/A</v>
      </c>
      <c r="J6" s="423" t="e">
        <f>IF(ISNUMBER(Regressions!J16),ROUND(Regressions!J16, 1), NA())</f>
        <v>#N/A</v>
      </c>
      <c r="K6" s="306" t="e">
        <f>IF(ISNUMBER(Regressions!K16),ROUND(Regressions!K16, 1), NA())</f>
        <v>#N/A</v>
      </c>
      <c r="L6" s="424" t="e">
        <f>IF(ISNUMBER(Regressions!L16),ROUND(Regressions!L16, 1), NA())</f>
        <v>#N/A</v>
      </c>
      <c r="M6" s="421" t="e">
        <f>IF(ISNUMBER(Regressions!M16),ROUND(Regressions!M16, 1), NA())</f>
        <v>#N/A</v>
      </c>
      <c r="N6" s="425" t="e">
        <f>IF(ISNUMBER(Regressions!N16),ROUND(Regressions!N16, 1), NA())</f>
        <v>#N/A</v>
      </c>
      <c r="O6" s="419" t="e">
        <f>IF(ISNUMBER(Regressions!O16),ROUND(Regressions!O16, 1), NA())</f>
        <v>#N/A</v>
      </c>
      <c r="P6" s="306" t="e">
        <f>IF(ISNUMBER(Regressions!P16),ROUND(Regressions!P16, 1), NA())</f>
        <v>#N/A</v>
      </c>
      <c r="Q6" s="426" t="e">
        <f>IF(ISNUMBER(Regressions!Q16),ROUND(Regressions!Q16, 1), NA())</f>
        <v>#N/A</v>
      </c>
      <c r="R6" s="421" t="e">
        <f>IF(ISNUMBER(Regressions!R16),ROUND(Regressions!R16, 1), NA())</f>
        <v>#N/A</v>
      </c>
      <c r="S6" s="422" t="e">
        <f>IF(ISNUMBER(Regressions!S16),ROUND(Regressions!S16, 1), NA())</f>
        <v>#N/A</v>
      </c>
      <c r="T6" s="119"/>
      <c r="U6" s="119"/>
      <c r="V6" s="119"/>
      <c r="W6" s="119"/>
      <c r="X6" s="119"/>
      <c r="Y6" s="119"/>
      <c r="Z6" s="119"/>
      <c r="AA6" s="119"/>
    </row>
    <row r="7" x14ac:dyDescent="0.2">
      <c r="A7" s="240" t="str">
        <f>IF(ISBLANK(Regressions!A17), " ", Regressions!A17)</f>
        <v>Oman</v>
      </c>
      <c r="B7" s="235">
        <f>IF(ISBLANK(Regressions!B17), " ", Regressions!B17)</f>
        <v>2003</v>
      </c>
      <c r="C7" s="238" t="str">
        <f>IF(ISBLANK(Regressions!C17), " ", Regressions!C17)</f>
        <v>National</v>
      </c>
      <c r="D7" s="242">
        <f>IF(ISBLANK(Regressions!D17), " ", Regressions!D17)</f>
        <v>777024</v>
      </c>
      <c r="E7" s="419" t="e">
        <f>IF(ISNUMBER(Regressions!E17),ROUND(Regressions!E17, 1), NA())</f>
        <v>#N/A</v>
      </c>
      <c r="F7" s="306">
        <f>IF(ISNUMBER(Regressions!F17),ROUND(Regressions!F17, 1), NA())</f>
        <v>95.2</v>
      </c>
      <c r="G7" s="420">
        <f>IF(ISNUMBER(Regressions!G17),ROUND(Regressions!G17, 1), NA())</f>
        <v>92.3</v>
      </c>
      <c r="H7" s="421">
        <f>IF(ISNUMBER(Regressions!H17),ROUND(Regressions!H17, 1), NA())</f>
        <v>2.9</v>
      </c>
      <c r="I7" s="422">
        <f>IF(ISNUMBER(Regressions!I17),ROUND(Regressions!I17, 1), NA())</f>
        <v>4.8</v>
      </c>
      <c r="J7" s="423" t="e">
        <f>IF(ISNUMBER(Regressions!J17),ROUND(Regressions!J17, 1), NA())</f>
        <v>#N/A</v>
      </c>
      <c r="K7" s="306">
        <f>IF(ISNUMBER(Regressions!K17),ROUND(Regressions!K17, 1), NA())</f>
        <v>96.4</v>
      </c>
      <c r="L7" s="424" t="e">
        <f>IF(ISNUMBER(Regressions!L17),ROUND(Regressions!L17, 1), NA())</f>
        <v>#N/A</v>
      </c>
      <c r="M7" s="421">
        <f>IF(ISNUMBER(Regressions!M17),ROUND(Regressions!M17, 1), NA())</f>
        <v>96.4</v>
      </c>
      <c r="N7" s="425">
        <f>IF(ISNUMBER(Regressions!N17),ROUND(Regressions!N17, 1), NA())</f>
        <v>3.6</v>
      </c>
      <c r="O7" s="419" t="e">
        <f>IF(ISNUMBER(Regressions!O17),ROUND(Regressions!O17, 1), NA())</f>
        <v>#N/A</v>
      </c>
      <c r="P7" s="306" t="e">
        <f>IF(ISNUMBER(Regressions!P17),ROUND(Regressions!P17, 1), NA())</f>
        <v>#N/A</v>
      </c>
      <c r="Q7" s="426" t="e">
        <f>IF(ISNUMBER(Regressions!Q17),ROUND(Regressions!Q17, 1), NA())</f>
        <v>#N/A</v>
      </c>
      <c r="R7" s="421" t="e">
        <f>IF(ISNUMBER(Regressions!R17),ROUND(Regressions!R17, 1), NA())</f>
        <v>#N/A</v>
      </c>
      <c r="S7" s="422" t="e">
        <f>IF(ISNUMBER(Regressions!S17),ROUND(Regressions!S17, 1), NA())</f>
        <v>#N/A</v>
      </c>
      <c r="T7" s="119"/>
      <c r="U7" s="119"/>
      <c r="V7" s="119"/>
      <c r="W7" s="119"/>
      <c r="X7" s="119"/>
      <c r="Y7" s="119"/>
      <c r="Z7" s="119"/>
      <c r="AA7" s="119"/>
    </row>
    <row r="8" x14ac:dyDescent="0.2">
      <c r="A8" s="240" t="str">
        <f>IF(ISBLANK(Regressions!A18), " ", Regressions!A18)</f>
        <v>Oman</v>
      </c>
      <c r="B8" s="235">
        <f>IF(ISBLANK(Regressions!B18), " ", Regressions!B18)</f>
        <v>2004</v>
      </c>
      <c r="C8" s="238" t="str">
        <f>IF(ISBLANK(Regressions!C18), " ", Regressions!C18)</f>
        <v>National</v>
      </c>
      <c r="D8" s="242">
        <f>IF(ISBLANK(Regressions!D18), " ", Regressions!D18)</f>
        <v>781954</v>
      </c>
      <c r="E8" s="419" t="e">
        <f>IF(ISNUMBER(Regressions!E18),ROUND(Regressions!E18, 1), NA())</f>
        <v>#N/A</v>
      </c>
      <c r="F8" s="306">
        <f>IF(ISNUMBER(Regressions!F18),ROUND(Regressions!F18, 1), NA())</f>
        <v>95.2</v>
      </c>
      <c r="G8" s="420">
        <f>IF(ISNUMBER(Regressions!G18),ROUND(Regressions!G18, 1), NA())</f>
        <v>92.3</v>
      </c>
      <c r="H8" s="421">
        <f>IF(ISNUMBER(Regressions!H18),ROUND(Regressions!H18, 1), NA())</f>
        <v>2.9</v>
      </c>
      <c r="I8" s="422">
        <f>IF(ISNUMBER(Regressions!I18),ROUND(Regressions!I18, 1), NA())</f>
        <v>4.8</v>
      </c>
      <c r="J8" s="423" t="e">
        <f>IF(ISNUMBER(Regressions!J18),ROUND(Regressions!J18, 1), NA())</f>
        <v>#N/A</v>
      </c>
      <c r="K8" s="306">
        <f>IF(ISNUMBER(Regressions!K18),ROUND(Regressions!K18, 1), NA())</f>
        <v>96.4</v>
      </c>
      <c r="L8" s="424" t="e">
        <f>IF(ISNUMBER(Regressions!L18),ROUND(Regressions!L18, 1), NA())</f>
        <v>#N/A</v>
      </c>
      <c r="M8" s="421">
        <f>IF(ISNUMBER(Regressions!M18),ROUND(Regressions!M18, 1), NA())</f>
        <v>96.4</v>
      </c>
      <c r="N8" s="425">
        <f>IF(ISNUMBER(Regressions!N18),ROUND(Regressions!N18, 1), NA())</f>
        <v>3.6</v>
      </c>
      <c r="O8" s="419" t="e">
        <f>IF(ISNUMBER(Regressions!O18),ROUND(Regressions!O18, 1), NA())</f>
        <v>#N/A</v>
      </c>
      <c r="P8" s="306" t="e">
        <f>IF(ISNUMBER(Regressions!P18),ROUND(Regressions!P18, 1), NA())</f>
        <v>#N/A</v>
      </c>
      <c r="Q8" s="426" t="e">
        <f>IF(ISNUMBER(Regressions!Q18),ROUND(Regressions!Q18, 1), NA())</f>
        <v>#N/A</v>
      </c>
      <c r="R8" s="421" t="e">
        <f>IF(ISNUMBER(Regressions!R18),ROUND(Regressions!R18, 1), NA())</f>
        <v>#N/A</v>
      </c>
      <c r="S8" s="422" t="e">
        <f>IF(ISNUMBER(Regressions!S18),ROUND(Regressions!S18, 1), NA())</f>
        <v>#N/A</v>
      </c>
      <c r="T8" s="119"/>
      <c r="U8" s="119"/>
      <c r="V8" s="119"/>
      <c r="W8" s="119"/>
      <c r="X8" s="119"/>
      <c r="Y8" s="119"/>
      <c r="Z8" s="119"/>
      <c r="AA8" s="119"/>
    </row>
    <row r="9" x14ac:dyDescent="0.2">
      <c r="A9" s="240" t="str">
        <f>IF(ISBLANK(Regressions!A19), " ", Regressions!A19)</f>
        <v>Oman</v>
      </c>
      <c r="B9" s="235">
        <f>IF(ISBLANK(Regressions!B19), " ", Regressions!B19)</f>
        <v>2005</v>
      </c>
      <c r="C9" s="238" t="str">
        <f>IF(ISBLANK(Regressions!C19), " ", Regressions!C19)</f>
        <v>National</v>
      </c>
      <c r="D9" s="242">
        <f>IF(ISBLANK(Regressions!D19), " ", Regressions!D19)</f>
        <v>784945</v>
      </c>
      <c r="E9" s="419" t="e">
        <f>IF(ISNUMBER(Regressions!E19),ROUND(Regressions!E19, 1), NA())</f>
        <v>#N/A</v>
      </c>
      <c r="F9" s="306">
        <f>IF(ISNUMBER(Regressions!F19),ROUND(Regressions!F19, 1), NA())</f>
        <v>95.2</v>
      </c>
      <c r="G9" s="420">
        <f>IF(ISNUMBER(Regressions!G19),ROUND(Regressions!G19, 1), NA())</f>
        <v>92.3</v>
      </c>
      <c r="H9" s="421">
        <f>IF(ISNUMBER(Regressions!H19),ROUND(Regressions!H19, 1), NA())</f>
        <v>2.9</v>
      </c>
      <c r="I9" s="422">
        <f>IF(ISNUMBER(Regressions!I19),ROUND(Regressions!I19, 1), NA())</f>
        <v>4.8</v>
      </c>
      <c r="J9" s="423" t="e">
        <f>IF(ISNUMBER(Regressions!J19),ROUND(Regressions!J19, 1), NA())</f>
        <v>#N/A</v>
      </c>
      <c r="K9" s="306">
        <f>IF(ISNUMBER(Regressions!K19),ROUND(Regressions!K19, 1), NA())</f>
        <v>96.4</v>
      </c>
      <c r="L9" s="424" t="e">
        <f>IF(ISNUMBER(Regressions!L19),ROUND(Regressions!L19, 1), NA())</f>
        <v>#N/A</v>
      </c>
      <c r="M9" s="421">
        <f>IF(ISNUMBER(Regressions!M19),ROUND(Regressions!M19, 1), NA())</f>
        <v>96.4</v>
      </c>
      <c r="N9" s="425">
        <f>IF(ISNUMBER(Regressions!N19),ROUND(Regressions!N19, 1), NA())</f>
        <v>3.6</v>
      </c>
      <c r="O9" s="419" t="e">
        <f>IF(ISNUMBER(Regressions!O19),ROUND(Regressions!O19, 1), NA())</f>
        <v>#N/A</v>
      </c>
      <c r="P9" s="306" t="e">
        <f>IF(ISNUMBER(Regressions!P19),ROUND(Regressions!P19, 1), NA())</f>
        <v>#N/A</v>
      </c>
      <c r="Q9" s="426" t="e">
        <f>IF(ISNUMBER(Regressions!Q19),ROUND(Regressions!Q19, 1), NA())</f>
        <v>#N/A</v>
      </c>
      <c r="R9" s="421" t="e">
        <f>IF(ISNUMBER(Regressions!R19),ROUND(Regressions!R19, 1), NA())</f>
        <v>#N/A</v>
      </c>
      <c r="S9" s="422" t="e">
        <f>IF(ISNUMBER(Regressions!S19),ROUND(Regressions!S19, 1), NA())</f>
        <v>#N/A</v>
      </c>
    </row>
    <row r="10" x14ac:dyDescent="0.2">
      <c r="A10" s="240" t="str">
        <f>IF(ISBLANK(Regressions!A20), " ", Regressions!A20)</f>
        <v>Oman</v>
      </c>
      <c r="B10" s="235">
        <f>IF(ISBLANK(Regressions!B20), " ", Regressions!B20)</f>
        <v>2006</v>
      </c>
      <c r="C10" s="238" t="str">
        <f>IF(ISBLANK(Regressions!C20), " ", Regressions!C20)</f>
        <v>National</v>
      </c>
      <c r="D10" s="242">
        <f>IF(ISBLANK(Regressions!D20), " ", Regressions!D20)</f>
        <v>785348</v>
      </c>
      <c r="E10" s="419" t="e">
        <f>IF(ISNUMBER(Regressions!E20),ROUND(Regressions!E20, 1), NA())</f>
        <v>#N/A</v>
      </c>
      <c r="F10" s="306">
        <f>IF(ISNUMBER(Regressions!F20),ROUND(Regressions!F20, 1), NA())</f>
        <v>95.2</v>
      </c>
      <c r="G10" s="420">
        <f>IF(ISNUMBER(Regressions!G20),ROUND(Regressions!G20, 1), NA())</f>
        <v>92.3</v>
      </c>
      <c r="H10" s="421">
        <f>IF(ISNUMBER(Regressions!H20),ROUND(Regressions!H20, 1), NA())</f>
        <v>2.9</v>
      </c>
      <c r="I10" s="422">
        <f>IF(ISNUMBER(Regressions!I20),ROUND(Regressions!I20, 1), NA())</f>
        <v>4.8</v>
      </c>
      <c r="J10" s="423" t="e">
        <f>IF(ISNUMBER(Regressions!J20),ROUND(Regressions!J20, 1), NA())</f>
        <v>#N/A</v>
      </c>
      <c r="K10" s="306">
        <f>IF(ISNUMBER(Regressions!K20),ROUND(Regressions!K20, 1), NA())</f>
        <v>96.4</v>
      </c>
      <c r="L10" s="424" t="e">
        <f>IF(ISNUMBER(Regressions!L20),ROUND(Regressions!L20, 1), NA())</f>
        <v>#N/A</v>
      </c>
      <c r="M10" s="421">
        <f>IF(ISNUMBER(Regressions!M20),ROUND(Regressions!M20, 1), NA())</f>
        <v>96.4</v>
      </c>
      <c r="N10" s="425">
        <f>IF(ISNUMBER(Regressions!N20),ROUND(Regressions!N20, 1), NA())</f>
        <v>3.6</v>
      </c>
      <c r="O10" s="419" t="e">
        <f>IF(ISNUMBER(Regressions!O20),ROUND(Regressions!O20, 1), NA())</f>
        <v>#N/A</v>
      </c>
      <c r="P10" s="306" t="e">
        <f>IF(ISNUMBER(Regressions!P20),ROUND(Regressions!P20, 1), NA())</f>
        <v>#N/A</v>
      </c>
      <c r="Q10" s="426" t="e">
        <f>IF(ISNUMBER(Regressions!Q20),ROUND(Regressions!Q20, 1), NA())</f>
        <v>#N/A</v>
      </c>
      <c r="R10" s="421" t="e">
        <f>IF(ISNUMBER(Regressions!R20),ROUND(Regressions!R20, 1), NA())</f>
        <v>#N/A</v>
      </c>
      <c r="S10" s="422" t="e">
        <f>IF(ISNUMBER(Regressions!S20),ROUND(Regressions!S20, 1), NA())</f>
        <v>#N/A</v>
      </c>
    </row>
    <row r="11" x14ac:dyDescent="0.2">
      <c r="A11" s="240" t="str">
        <f>IF(ISBLANK(Regressions!A21), " ", Regressions!A21)</f>
        <v>Oman</v>
      </c>
      <c r="B11" s="235">
        <f>IF(ISBLANK(Regressions!B21), " ", Regressions!B21)</f>
        <v>2007</v>
      </c>
      <c r="C11" s="238" t="str">
        <f>IF(ISBLANK(Regressions!C21), " ", Regressions!C21)</f>
        <v>National</v>
      </c>
      <c r="D11" s="242">
        <f>IF(ISBLANK(Regressions!D21), " ", Regressions!D21)</f>
        <v>763491</v>
      </c>
      <c r="E11" s="419" t="e">
        <f>IF(ISNUMBER(Regressions!E21),ROUND(Regressions!E21, 1), NA())</f>
        <v>#N/A</v>
      </c>
      <c r="F11" s="306">
        <f>IF(ISNUMBER(Regressions!F21),ROUND(Regressions!F21, 1), NA())</f>
        <v>95.2</v>
      </c>
      <c r="G11" s="420">
        <f>IF(ISNUMBER(Regressions!G21),ROUND(Regressions!G21, 1), NA())</f>
        <v>92.3</v>
      </c>
      <c r="H11" s="421">
        <f>IF(ISNUMBER(Regressions!H21),ROUND(Regressions!H21, 1), NA())</f>
        <v>2.9</v>
      </c>
      <c r="I11" s="422">
        <f>IF(ISNUMBER(Regressions!I21),ROUND(Regressions!I21, 1), NA())</f>
        <v>4.8</v>
      </c>
      <c r="J11" s="423" t="e">
        <f>IF(ISNUMBER(Regressions!J21),ROUND(Regressions!J21, 1), NA())</f>
        <v>#N/A</v>
      </c>
      <c r="K11" s="306">
        <f>IF(ISNUMBER(Regressions!K21),ROUND(Regressions!K21, 1), NA())</f>
        <v>96.4</v>
      </c>
      <c r="L11" s="424" t="e">
        <f>IF(ISNUMBER(Regressions!L21),ROUND(Regressions!L21, 1), NA())</f>
        <v>#N/A</v>
      </c>
      <c r="M11" s="421">
        <f>IF(ISNUMBER(Regressions!M21),ROUND(Regressions!M21, 1), NA())</f>
        <v>96.4</v>
      </c>
      <c r="N11" s="425">
        <f>IF(ISNUMBER(Regressions!N21),ROUND(Regressions!N21, 1), NA())</f>
        <v>3.6</v>
      </c>
      <c r="O11" s="419" t="e">
        <f>IF(ISNUMBER(Regressions!O21),ROUND(Regressions!O21, 1), NA())</f>
        <v>#N/A</v>
      </c>
      <c r="P11" s="306" t="e">
        <f>IF(ISNUMBER(Regressions!P21),ROUND(Regressions!P21, 1), NA())</f>
        <v>#N/A</v>
      </c>
      <c r="Q11" s="426" t="e">
        <f>IF(ISNUMBER(Regressions!Q21),ROUND(Regressions!Q21, 1), NA())</f>
        <v>#N/A</v>
      </c>
      <c r="R11" s="421" t="e">
        <f>IF(ISNUMBER(Regressions!R21),ROUND(Regressions!R21, 1), NA())</f>
        <v>#N/A</v>
      </c>
      <c r="S11" s="422" t="e">
        <f>IF(ISNUMBER(Regressions!S21),ROUND(Regressions!S21, 1), NA())</f>
        <v>#N/A</v>
      </c>
    </row>
    <row r="12" x14ac:dyDescent="0.2">
      <c r="A12" s="240" t="str">
        <f>IF(ISBLANK(Regressions!A22), " ", Regressions!A22)</f>
        <v>Oman</v>
      </c>
      <c r="B12" s="235">
        <f>IF(ISBLANK(Regressions!B22), " ", Regressions!B22)</f>
        <v>2008</v>
      </c>
      <c r="C12" s="238" t="str">
        <f>IF(ISBLANK(Regressions!C22), " ", Regressions!C22)</f>
        <v>National</v>
      </c>
      <c r="D12" s="242">
        <f>IF(ISBLANK(Regressions!D22), " ", Regressions!D22)</f>
        <v>737561</v>
      </c>
      <c r="E12" s="419" t="e">
        <f>IF(ISNUMBER(Regressions!E22),ROUND(Regressions!E22, 1), NA())</f>
        <v>#N/A</v>
      </c>
      <c r="F12" s="306">
        <f>IF(ISNUMBER(Regressions!F22),ROUND(Regressions!F22, 1), NA())</f>
        <v>95.5</v>
      </c>
      <c r="G12" s="420">
        <f>IF(ISNUMBER(Regressions!G22),ROUND(Regressions!G22, 1), NA())</f>
        <v>92.3</v>
      </c>
      <c r="H12" s="421">
        <f>IF(ISNUMBER(Regressions!H22),ROUND(Regressions!H22, 1), NA())</f>
        <v>3.2</v>
      </c>
      <c r="I12" s="422">
        <f>IF(ISNUMBER(Regressions!I22),ROUND(Regressions!I22, 1), NA())</f>
        <v>4.5</v>
      </c>
      <c r="J12" s="423" t="e">
        <f>IF(ISNUMBER(Regressions!J22),ROUND(Regressions!J22, 1), NA())</f>
        <v>#N/A</v>
      </c>
      <c r="K12" s="306">
        <f>IF(ISNUMBER(Regressions!K22),ROUND(Regressions!K22, 1), NA())</f>
        <v>96.6</v>
      </c>
      <c r="L12" s="424" t="e">
        <f>IF(ISNUMBER(Regressions!L22),ROUND(Regressions!L22, 1), NA())</f>
        <v>#N/A</v>
      </c>
      <c r="M12" s="421">
        <f>IF(ISNUMBER(Regressions!M22),ROUND(Regressions!M22, 1), NA())</f>
        <v>96.6</v>
      </c>
      <c r="N12" s="425">
        <f>IF(ISNUMBER(Regressions!N22),ROUND(Regressions!N22, 1), NA())</f>
        <v>3.4</v>
      </c>
      <c r="O12" s="419" t="e">
        <f>IF(ISNUMBER(Regressions!O22),ROUND(Regressions!O22, 1), NA())</f>
        <v>#N/A</v>
      </c>
      <c r="P12" s="306" t="e">
        <f>IF(ISNUMBER(Regressions!P22),ROUND(Regressions!P22, 1), NA())</f>
        <v>#N/A</v>
      </c>
      <c r="Q12" s="426" t="e">
        <f>IF(ISNUMBER(Regressions!Q22),ROUND(Regressions!Q22, 1), NA())</f>
        <v>#N/A</v>
      </c>
      <c r="R12" s="421" t="e">
        <f>IF(ISNUMBER(Regressions!R22),ROUND(Regressions!R22, 1), NA())</f>
        <v>#N/A</v>
      </c>
      <c r="S12" s="422" t="e">
        <f>IF(ISNUMBER(Regressions!S22),ROUND(Regressions!S22, 1), NA())</f>
        <v>#N/A</v>
      </c>
    </row>
    <row r="13" x14ac:dyDescent="0.2">
      <c r="A13" s="240" t="str">
        <f>IF(ISBLANK(Regressions!A23), " ", Regressions!A23)</f>
        <v>Oman</v>
      </c>
      <c r="B13" s="235">
        <f>IF(ISBLANK(Regressions!B23), " ", Regressions!B23)</f>
        <v>2009</v>
      </c>
      <c r="C13" s="238" t="str">
        <f>IF(ISBLANK(Regressions!C23), " ", Regressions!C23)</f>
        <v>National</v>
      </c>
      <c r="D13" s="242">
        <f>IF(ISBLANK(Regressions!D23), " ", Regressions!D23)</f>
        <v>713451</v>
      </c>
      <c r="E13" s="419" t="e">
        <f>IF(ISNUMBER(Regressions!E23),ROUND(Regressions!E23, 1), NA())</f>
        <v>#N/A</v>
      </c>
      <c r="F13" s="306">
        <f>IF(ISNUMBER(Regressions!F23),ROUND(Regressions!F23, 1), NA())</f>
        <v>95.9</v>
      </c>
      <c r="G13" s="420">
        <f>IF(ISNUMBER(Regressions!G23),ROUND(Regressions!G23, 1), NA())</f>
        <v>92.3</v>
      </c>
      <c r="H13" s="421">
        <f>IF(ISNUMBER(Regressions!H23),ROUND(Regressions!H23, 1), NA())</f>
        <v>3.6</v>
      </c>
      <c r="I13" s="422">
        <f>IF(ISNUMBER(Regressions!I23),ROUND(Regressions!I23, 1), NA())</f>
        <v>4.0999999999999996</v>
      </c>
      <c r="J13" s="423" t="e">
        <f>IF(ISNUMBER(Regressions!J23),ROUND(Regressions!J23, 1), NA())</f>
        <v>#N/A</v>
      </c>
      <c r="K13" s="306">
        <f>IF(ISNUMBER(Regressions!K23),ROUND(Regressions!K23, 1), NA())</f>
        <v>96.8</v>
      </c>
      <c r="L13" s="424" t="e">
        <f>IF(ISNUMBER(Regressions!L23),ROUND(Regressions!L23, 1), NA())</f>
        <v>#N/A</v>
      </c>
      <c r="M13" s="421">
        <f>IF(ISNUMBER(Regressions!M23),ROUND(Regressions!M23, 1), NA())</f>
        <v>96.8</v>
      </c>
      <c r="N13" s="425">
        <f>IF(ISNUMBER(Regressions!N23),ROUND(Regressions!N23, 1), NA())</f>
        <v>3.2</v>
      </c>
      <c r="O13" s="419" t="e">
        <f>IF(ISNUMBER(Regressions!O23),ROUND(Regressions!O23, 1), NA())</f>
        <v>#N/A</v>
      </c>
      <c r="P13" s="306" t="e">
        <f>IF(ISNUMBER(Regressions!P23),ROUND(Regressions!P23, 1), NA())</f>
        <v>#N/A</v>
      </c>
      <c r="Q13" s="426" t="e">
        <f>IF(ISNUMBER(Regressions!Q23),ROUND(Regressions!Q23, 1), NA())</f>
        <v>#N/A</v>
      </c>
      <c r="R13" s="421" t="e">
        <f>IF(ISNUMBER(Regressions!R23),ROUND(Regressions!R23, 1), NA())</f>
        <v>#N/A</v>
      </c>
      <c r="S13" s="422" t="e">
        <f>IF(ISNUMBER(Regressions!S23),ROUND(Regressions!S23, 1), NA())</f>
        <v>#N/A</v>
      </c>
    </row>
    <row r="14" x14ac:dyDescent="0.2">
      <c r="A14" s="240" t="str">
        <f>IF(ISBLANK(Regressions!A24), " ", Regressions!A24)</f>
        <v>Oman</v>
      </c>
      <c r="B14" s="235">
        <f>IF(ISBLANK(Regressions!B24), " ", Regressions!B24)</f>
        <v>2010</v>
      </c>
      <c r="C14" s="238" t="str">
        <f>IF(ISBLANK(Regressions!C24), " ", Regressions!C24)</f>
        <v>National</v>
      </c>
      <c r="D14" s="242">
        <f>IF(ISBLANK(Regressions!D24), " ", Regressions!D24)</f>
        <v>696832</v>
      </c>
      <c r="E14" s="419" t="e">
        <f>IF(ISNUMBER(Regressions!E24),ROUND(Regressions!E24, 1), NA())</f>
        <v>#N/A</v>
      </c>
      <c r="F14" s="306">
        <f>IF(ISNUMBER(Regressions!F24),ROUND(Regressions!F24, 1), NA())</f>
        <v>96.3</v>
      </c>
      <c r="G14" s="420">
        <f>IF(ISNUMBER(Regressions!G24),ROUND(Regressions!G24, 1), NA())</f>
        <v>92.3</v>
      </c>
      <c r="H14" s="421">
        <f>IF(ISNUMBER(Regressions!H24),ROUND(Regressions!H24, 1), NA())</f>
        <v>4</v>
      </c>
      <c r="I14" s="422">
        <f>IF(ISNUMBER(Regressions!I24),ROUND(Regressions!I24, 1), NA())</f>
        <v>3.7</v>
      </c>
      <c r="J14" s="423" t="e">
        <f>IF(ISNUMBER(Regressions!J24),ROUND(Regressions!J24, 1), NA())</f>
        <v>#N/A</v>
      </c>
      <c r="K14" s="306">
        <f>IF(ISNUMBER(Regressions!K24),ROUND(Regressions!K24, 1), NA())</f>
        <v>97</v>
      </c>
      <c r="L14" s="424" t="e">
        <f>IF(ISNUMBER(Regressions!L24),ROUND(Regressions!L24, 1), NA())</f>
        <v>#N/A</v>
      </c>
      <c r="M14" s="421">
        <f>IF(ISNUMBER(Regressions!M24),ROUND(Regressions!M24, 1), NA())</f>
        <v>97</v>
      </c>
      <c r="N14" s="425">
        <f>IF(ISNUMBER(Regressions!N24),ROUND(Regressions!N24, 1), NA())</f>
        <v>3</v>
      </c>
      <c r="O14" s="419" t="e">
        <f>IF(ISNUMBER(Regressions!O24),ROUND(Regressions!O24, 1), NA())</f>
        <v>#N/A</v>
      </c>
      <c r="P14" s="306" t="e">
        <f>IF(ISNUMBER(Regressions!P24),ROUND(Regressions!P24, 1), NA())</f>
        <v>#N/A</v>
      </c>
      <c r="Q14" s="426" t="e">
        <f>IF(ISNUMBER(Regressions!Q24),ROUND(Regressions!Q24, 1), NA())</f>
        <v>#N/A</v>
      </c>
      <c r="R14" s="421" t="e">
        <f>IF(ISNUMBER(Regressions!R24),ROUND(Regressions!R24, 1), NA())</f>
        <v>#N/A</v>
      </c>
      <c r="S14" s="422" t="e">
        <f>IF(ISNUMBER(Regressions!S24),ROUND(Regressions!S24, 1), NA())</f>
        <v>#N/A</v>
      </c>
    </row>
    <row r="15" x14ac:dyDescent="0.2">
      <c r="A15" s="240" t="str">
        <f>IF(ISBLANK(Regressions!A25), " ", Regressions!A25)</f>
        <v>Oman</v>
      </c>
      <c r="B15" s="235">
        <f>IF(ISBLANK(Regressions!B25), " ", Regressions!B25)</f>
        <v>2011</v>
      </c>
      <c r="C15" s="238" t="str">
        <f>IF(ISBLANK(Regressions!C25), " ", Regressions!C25)</f>
        <v>National</v>
      </c>
      <c r="D15" s="242">
        <f>IF(ISBLANK(Regressions!D25), " ", Regressions!D25)</f>
        <v>692135</v>
      </c>
      <c r="E15" s="419" t="e">
        <f>IF(ISNUMBER(Regressions!E25),ROUND(Regressions!E25, 1), NA())</f>
        <v>#N/A</v>
      </c>
      <c r="F15" s="306">
        <f>IF(ISNUMBER(Regressions!F25),ROUND(Regressions!F25, 1), NA())</f>
        <v>96.7</v>
      </c>
      <c r="G15" s="420">
        <f>IF(ISNUMBER(Regressions!G25),ROUND(Regressions!G25, 1), NA())</f>
        <v>92.3</v>
      </c>
      <c r="H15" s="421">
        <f>IF(ISNUMBER(Regressions!H25),ROUND(Regressions!H25, 1), NA())</f>
        <v>4.4000000000000004</v>
      </c>
      <c r="I15" s="422">
        <f>IF(ISNUMBER(Regressions!I25),ROUND(Regressions!I25, 1), NA())</f>
        <v>3.3</v>
      </c>
      <c r="J15" s="423" t="e">
        <f>IF(ISNUMBER(Regressions!J25),ROUND(Regressions!J25, 1), NA())</f>
        <v>#N/A</v>
      </c>
      <c r="K15" s="306">
        <f>IF(ISNUMBER(Regressions!K25),ROUND(Regressions!K25, 1), NA())</f>
        <v>97.3</v>
      </c>
      <c r="L15" s="424" t="e">
        <f>IF(ISNUMBER(Regressions!L25),ROUND(Regressions!L25, 1), NA())</f>
        <v>#N/A</v>
      </c>
      <c r="M15" s="421">
        <f>IF(ISNUMBER(Regressions!M25),ROUND(Regressions!M25, 1), NA())</f>
        <v>97.3</v>
      </c>
      <c r="N15" s="425">
        <f>IF(ISNUMBER(Regressions!N25),ROUND(Regressions!N25, 1), NA())</f>
        <v>2.7</v>
      </c>
      <c r="O15" s="419" t="e">
        <f>IF(ISNUMBER(Regressions!O25),ROUND(Regressions!O25, 1), NA())</f>
        <v>#N/A</v>
      </c>
      <c r="P15" s="306" t="e">
        <f>IF(ISNUMBER(Regressions!P25),ROUND(Regressions!P25, 1), NA())</f>
        <v>#N/A</v>
      </c>
      <c r="Q15" s="426" t="e">
        <f>IF(ISNUMBER(Regressions!Q25),ROUND(Regressions!Q25, 1), NA())</f>
        <v>#N/A</v>
      </c>
      <c r="R15" s="421" t="e">
        <f>IF(ISNUMBER(Regressions!R25),ROUND(Regressions!R25, 1), NA())</f>
        <v>#N/A</v>
      </c>
      <c r="S15" s="422" t="e">
        <f>IF(ISNUMBER(Regressions!S25),ROUND(Regressions!S25, 1), NA())</f>
        <v>#N/A</v>
      </c>
    </row>
    <row r="16" x14ac:dyDescent="0.2">
      <c r="A16" s="240" t="str">
        <f>IF(ISBLANK(Regressions!A26), " ", Regressions!A26)</f>
        <v>Oman</v>
      </c>
      <c r="B16" s="235">
        <f>IF(ISBLANK(Regressions!B26), " ", Regressions!B26)</f>
        <v>2012</v>
      </c>
      <c r="C16" s="238" t="str">
        <f>IF(ISBLANK(Regressions!C26), " ", Regressions!C26)</f>
        <v>National</v>
      </c>
      <c r="D16" s="242">
        <f>IF(ISBLANK(Regressions!D26), " ", Regressions!D26)</f>
        <v>692128</v>
      </c>
      <c r="E16" s="419" t="e">
        <f>IF(ISNUMBER(Regressions!E26),ROUND(Regressions!E26, 1), NA())</f>
        <v>#N/A</v>
      </c>
      <c r="F16" s="306">
        <f>IF(ISNUMBER(Regressions!F26),ROUND(Regressions!F26, 1), NA())</f>
        <v>97</v>
      </c>
      <c r="G16" s="420">
        <f>IF(ISNUMBER(Regressions!G26),ROUND(Regressions!G26, 1), NA())</f>
        <v>92.3</v>
      </c>
      <c r="H16" s="421">
        <f>IF(ISNUMBER(Regressions!H26),ROUND(Regressions!H26, 1), NA())</f>
        <v>4.7</v>
      </c>
      <c r="I16" s="422">
        <f>IF(ISNUMBER(Regressions!I26),ROUND(Regressions!I26, 1), NA())</f>
        <v>3</v>
      </c>
      <c r="J16" s="423" t="e">
        <f>IF(ISNUMBER(Regressions!J26),ROUND(Regressions!J26, 1), NA())</f>
        <v>#N/A</v>
      </c>
      <c r="K16" s="306">
        <f>IF(ISNUMBER(Regressions!K26),ROUND(Regressions!K26, 1), NA())</f>
        <v>97.5</v>
      </c>
      <c r="L16" s="424" t="e">
        <f>IF(ISNUMBER(Regressions!L26),ROUND(Regressions!L26, 1), NA())</f>
        <v>#N/A</v>
      </c>
      <c r="M16" s="421">
        <f>IF(ISNUMBER(Regressions!M26),ROUND(Regressions!M26, 1), NA())</f>
        <v>97.5</v>
      </c>
      <c r="N16" s="425">
        <f>IF(ISNUMBER(Regressions!N26),ROUND(Regressions!N26, 1), NA())</f>
        <v>2.5</v>
      </c>
      <c r="O16" s="419" t="e">
        <f>IF(ISNUMBER(Regressions!O26),ROUND(Regressions!O26, 1), NA())</f>
        <v>#N/A</v>
      </c>
      <c r="P16" s="306" t="e">
        <f>IF(ISNUMBER(Regressions!P26),ROUND(Regressions!P26, 1), NA())</f>
        <v>#N/A</v>
      </c>
      <c r="Q16" s="426" t="e">
        <f>IF(ISNUMBER(Regressions!Q26),ROUND(Regressions!Q26, 1), NA())</f>
        <v>#N/A</v>
      </c>
      <c r="R16" s="421" t="e">
        <f>IF(ISNUMBER(Regressions!R26),ROUND(Regressions!R26, 1), NA())</f>
        <v>#N/A</v>
      </c>
      <c r="S16" s="422" t="e">
        <f>IF(ISNUMBER(Regressions!S26),ROUND(Regressions!S26, 1), NA())</f>
        <v>#N/A</v>
      </c>
    </row>
    <row r="17" x14ac:dyDescent="0.2">
      <c r="A17" s="240" t="str">
        <f>IF(ISBLANK(Regressions!A27), " ", Regressions!A27)</f>
        <v>Oman</v>
      </c>
      <c r="B17" s="235">
        <f>IF(ISBLANK(Regressions!B27), " ", Regressions!B27)</f>
        <v>2013</v>
      </c>
      <c r="C17" s="238" t="str">
        <f>IF(ISBLANK(Regressions!C27), " ", Regressions!C27)</f>
        <v>National</v>
      </c>
      <c r="D17" s="242">
        <f>IF(ISBLANK(Regressions!D27), " ", Regressions!D27)</f>
        <v>699423</v>
      </c>
      <c r="E17" s="419" t="e">
        <f>IF(ISNUMBER(Regressions!E27),ROUND(Regressions!E27, 1), NA())</f>
        <v>#N/A</v>
      </c>
      <c r="F17" s="306">
        <f>IF(ISNUMBER(Regressions!F27),ROUND(Regressions!F27, 1), NA())</f>
        <v>97.4</v>
      </c>
      <c r="G17" s="420">
        <f>IF(ISNUMBER(Regressions!G27),ROUND(Regressions!G27, 1), NA())</f>
        <v>92.3</v>
      </c>
      <c r="H17" s="421">
        <f>IF(ISNUMBER(Regressions!H27),ROUND(Regressions!H27, 1), NA())</f>
        <v>5.0999999999999996</v>
      </c>
      <c r="I17" s="422">
        <f>IF(ISNUMBER(Regressions!I27),ROUND(Regressions!I27, 1), NA())</f>
        <v>2.6</v>
      </c>
      <c r="J17" s="423" t="e">
        <f>IF(ISNUMBER(Regressions!J27),ROUND(Regressions!J27, 1), NA())</f>
        <v>#N/A</v>
      </c>
      <c r="K17" s="306">
        <f>IF(ISNUMBER(Regressions!K27),ROUND(Regressions!K27, 1), NA())</f>
        <v>97.7</v>
      </c>
      <c r="L17" s="424" t="e">
        <f>IF(ISNUMBER(Regressions!L27),ROUND(Regressions!L27, 1), NA())</f>
        <v>#N/A</v>
      </c>
      <c r="M17" s="421">
        <f>IF(ISNUMBER(Regressions!M27),ROUND(Regressions!M27, 1), NA())</f>
        <v>97.7</v>
      </c>
      <c r="N17" s="425">
        <f>IF(ISNUMBER(Regressions!N27),ROUND(Regressions!N27, 1), NA())</f>
        <v>2.2999999999999998</v>
      </c>
      <c r="O17" s="419" t="e">
        <f>IF(ISNUMBER(Regressions!O27),ROUND(Regressions!O27, 1), NA())</f>
        <v>#N/A</v>
      </c>
      <c r="P17" s="306" t="e">
        <f>IF(ISNUMBER(Regressions!P27),ROUND(Regressions!P27, 1), NA())</f>
        <v>#N/A</v>
      </c>
      <c r="Q17" s="426" t="e">
        <f>IF(ISNUMBER(Regressions!Q27),ROUND(Regressions!Q27, 1), NA())</f>
        <v>#N/A</v>
      </c>
      <c r="R17" s="421" t="e">
        <f>IF(ISNUMBER(Regressions!R27),ROUND(Regressions!R27, 1), NA())</f>
        <v>#N/A</v>
      </c>
      <c r="S17" s="422" t="e">
        <f>IF(ISNUMBER(Regressions!S27),ROUND(Regressions!S27, 1), NA())</f>
        <v>#N/A</v>
      </c>
    </row>
    <row r="18" x14ac:dyDescent="0.2">
      <c r="A18" s="240" t="str">
        <f>IF(ISBLANK(Regressions!A28), " ", Regressions!A28)</f>
        <v>Oman</v>
      </c>
      <c r="B18" s="235">
        <f>IF(ISBLANK(Regressions!B28), " ", Regressions!B28)</f>
        <v>2014</v>
      </c>
      <c r="C18" s="238" t="str">
        <f>IF(ISBLANK(Regressions!C28), " ", Regressions!C28)</f>
        <v>National</v>
      </c>
      <c r="D18" s="242">
        <f>IF(ISBLANK(Regressions!D28), " ", Regressions!D28)</f>
        <v>711818</v>
      </c>
      <c r="E18" s="419" t="e">
        <f>IF(ISNUMBER(Regressions!E28),ROUND(Regressions!E28, 1), NA())</f>
        <v>#N/A</v>
      </c>
      <c r="F18" s="306">
        <f>IF(ISNUMBER(Regressions!F28),ROUND(Regressions!F28, 1), NA())</f>
        <v>97.8</v>
      </c>
      <c r="G18" s="420">
        <f>IF(ISNUMBER(Regressions!G28),ROUND(Regressions!G28, 1), NA())</f>
        <v>92.3</v>
      </c>
      <c r="H18" s="421">
        <f>IF(ISNUMBER(Regressions!H28),ROUND(Regressions!H28, 1), NA())</f>
        <v>5.5</v>
      </c>
      <c r="I18" s="422">
        <f>IF(ISNUMBER(Regressions!I28),ROUND(Regressions!I28, 1), NA())</f>
        <v>2.2000000000000002</v>
      </c>
      <c r="J18" s="423" t="e">
        <f>IF(ISNUMBER(Regressions!J28),ROUND(Regressions!J28, 1), NA())</f>
        <v>#N/A</v>
      </c>
      <c r="K18" s="306">
        <f>IF(ISNUMBER(Regressions!K28),ROUND(Regressions!K28, 1), NA())</f>
        <v>97.9</v>
      </c>
      <c r="L18" s="424" t="e">
        <f>IF(ISNUMBER(Regressions!L28),ROUND(Regressions!L28, 1), NA())</f>
        <v>#N/A</v>
      </c>
      <c r="M18" s="421">
        <f>IF(ISNUMBER(Regressions!M28),ROUND(Regressions!M28, 1), NA())</f>
        <v>97.9</v>
      </c>
      <c r="N18" s="425">
        <f>IF(ISNUMBER(Regressions!N28),ROUND(Regressions!N28, 1), NA())</f>
        <v>2.1</v>
      </c>
      <c r="O18" s="419" t="e">
        <f>IF(ISNUMBER(Regressions!O28),ROUND(Regressions!O28, 1), NA())</f>
        <v>#N/A</v>
      </c>
      <c r="P18" s="306" t="e">
        <f>IF(ISNUMBER(Regressions!P28),ROUND(Regressions!P28, 1), NA())</f>
        <v>#N/A</v>
      </c>
      <c r="Q18" s="426" t="e">
        <f>IF(ISNUMBER(Regressions!Q28),ROUND(Regressions!Q28, 1), NA())</f>
        <v>#N/A</v>
      </c>
      <c r="R18" s="421" t="e">
        <f>IF(ISNUMBER(Regressions!R28),ROUND(Regressions!R28, 1), NA())</f>
        <v>#N/A</v>
      </c>
      <c r="S18" s="422" t="e">
        <f>IF(ISNUMBER(Regressions!S28),ROUND(Regressions!S28, 1), NA())</f>
        <v>#N/A</v>
      </c>
    </row>
    <row r="19" x14ac:dyDescent="0.2">
      <c r="A19" s="240" t="str">
        <f>IF(ISBLANK(Regressions!A29), " ", Regressions!A29)</f>
        <v>Oman</v>
      </c>
      <c r="B19" s="235">
        <f>IF(ISBLANK(Regressions!B29), " ", Regressions!B29)</f>
        <v>2015</v>
      </c>
      <c r="C19" s="238" t="str">
        <f>IF(ISBLANK(Regressions!C29), " ", Regressions!C29)</f>
        <v>National</v>
      </c>
      <c r="D19" s="242">
        <f>IF(ISBLANK(Regressions!D29), " ", Regressions!D29)</f>
        <v>728808</v>
      </c>
      <c r="E19" s="419" t="e">
        <f>IF(ISNUMBER(Regressions!E29),ROUND(Regressions!E29, 1), NA())</f>
        <v>#N/A</v>
      </c>
      <c r="F19" s="306">
        <f>IF(ISNUMBER(Regressions!F29),ROUND(Regressions!F29, 1), NA())</f>
        <v>98.2</v>
      </c>
      <c r="G19" s="420">
        <f>IF(ISNUMBER(Regressions!G29),ROUND(Regressions!G29, 1), NA())</f>
        <v>92.3</v>
      </c>
      <c r="H19" s="421">
        <f>IF(ISNUMBER(Regressions!H29),ROUND(Regressions!H29, 1), NA())</f>
        <v>5.9</v>
      </c>
      <c r="I19" s="422">
        <f>IF(ISNUMBER(Regressions!I29),ROUND(Regressions!I29, 1), NA())</f>
        <v>1.8</v>
      </c>
      <c r="J19" s="423" t="e">
        <f>IF(ISNUMBER(Regressions!J29),ROUND(Regressions!J29, 1), NA())</f>
        <v>#N/A</v>
      </c>
      <c r="K19" s="306">
        <f>IF(ISNUMBER(Regressions!K29),ROUND(Regressions!K29, 1), NA())</f>
        <v>98.2</v>
      </c>
      <c r="L19" s="424" t="e">
        <f>IF(ISNUMBER(Regressions!L29),ROUND(Regressions!L29, 1), NA())</f>
        <v>#N/A</v>
      </c>
      <c r="M19" s="421">
        <f>IF(ISNUMBER(Regressions!M29),ROUND(Regressions!M29, 1), NA())</f>
        <v>98.2</v>
      </c>
      <c r="N19" s="425">
        <f>IF(ISNUMBER(Regressions!N29),ROUND(Regressions!N29, 1), NA())</f>
        <v>1.8</v>
      </c>
      <c r="O19" s="419" t="e">
        <f>IF(ISNUMBER(Regressions!O29),ROUND(Regressions!O29, 1), NA())</f>
        <v>#N/A</v>
      </c>
      <c r="P19" s="306" t="e">
        <f>IF(ISNUMBER(Regressions!P29),ROUND(Regressions!P29, 1), NA())</f>
        <v>#N/A</v>
      </c>
      <c r="Q19" s="426" t="e">
        <f>IF(ISNUMBER(Regressions!Q29),ROUND(Regressions!Q29, 1), NA())</f>
        <v>#N/A</v>
      </c>
      <c r="R19" s="421" t="e">
        <f>IF(ISNUMBER(Regressions!R29),ROUND(Regressions!R29, 1), NA())</f>
        <v>#N/A</v>
      </c>
      <c r="S19" s="422" t="e">
        <f>IF(ISNUMBER(Regressions!S29),ROUND(Regressions!S29, 1), NA())</f>
        <v>#N/A</v>
      </c>
    </row>
    <row r="20" x14ac:dyDescent="0.2">
      <c r="A20" s="243" t="str">
        <f>IF(ISBLANK(Regressions!A30), " ", Regressions!A30)</f>
        <v>Oman</v>
      </c>
      <c r="B20" s="244">
        <f>IF(ISBLANK(Regressions!B30), " ", Regressions!B30)</f>
        <v>2016</v>
      </c>
      <c r="C20" s="245" t="str">
        <f>IF(ISBLANK(Regressions!C30), " ", Regressions!C30)</f>
        <v>National</v>
      </c>
      <c r="D20" s="246">
        <f>IF(ISBLANK(Regressions!D30), " ", Regressions!D30)</f>
        <v>750362</v>
      </c>
      <c r="E20" s="427" t="e">
        <f>IF(ISNUMBER(Regressions!E30),ROUND(Regressions!E30, 1), NA())</f>
        <v>#N/A</v>
      </c>
      <c r="F20" s="307">
        <f>IF(ISNUMBER(Regressions!F30),ROUND(Regressions!F30, 1), NA())</f>
        <v>98.5</v>
      </c>
      <c r="G20" s="428">
        <f>IF(ISNUMBER(Regressions!G30),ROUND(Regressions!G30, 1), NA())</f>
        <v>92.3</v>
      </c>
      <c r="H20" s="429">
        <f>IF(ISNUMBER(Regressions!H30),ROUND(Regressions!H30, 1), NA())</f>
        <v>6.2</v>
      </c>
      <c r="I20" s="430">
        <f>IF(ISNUMBER(Regressions!I30),ROUND(Regressions!I30, 1), NA())</f>
        <v>1.5</v>
      </c>
      <c r="J20" s="431" t="e">
        <f>IF(ISNUMBER(Regressions!J30),ROUND(Regressions!J30, 1), NA())</f>
        <v>#N/A</v>
      </c>
      <c r="K20" s="307">
        <f>IF(ISNUMBER(Regressions!K30),ROUND(Regressions!K30, 1), NA())</f>
        <v>98.4</v>
      </c>
      <c r="L20" s="432" t="e">
        <f>IF(ISNUMBER(Regressions!L30),ROUND(Regressions!L30, 1), NA())</f>
        <v>#N/A</v>
      </c>
      <c r="M20" s="429">
        <f>IF(ISNUMBER(Regressions!M30),ROUND(Regressions!M30, 1), NA())</f>
        <v>98.4</v>
      </c>
      <c r="N20" s="433">
        <f>IF(ISNUMBER(Regressions!N30),ROUND(Regressions!N30, 1), NA())</f>
        <v>1.6</v>
      </c>
      <c r="O20" s="427" t="e">
        <f>IF(ISNUMBER(Regressions!O30),ROUND(Regressions!O30, 1), NA())</f>
        <v>#N/A</v>
      </c>
      <c r="P20" s="307" t="e">
        <f>IF(ISNUMBER(Regressions!P30),ROUND(Regressions!P30, 1), NA())</f>
        <v>#N/A</v>
      </c>
      <c r="Q20" s="434" t="e">
        <f>IF(ISNUMBER(Regressions!Q30),ROUND(Regressions!Q30, 1), NA())</f>
        <v>#N/A</v>
      </c>
      <c r="R20" s="429" t="e">
        <f>IF(ISNUMBER(Regressions!R30),ROUND(Regressions!R30, 1), NA())</f>
        <v>#N/A</v>
      </c>
      <c r="S20" s="430" t="e">
        <f>IF(ISNUMBER(Regressions!S30),ROUND(Regressions!S30, 1), NA())</f>
        <v>#N/A</v>
      </c>
    </row>
    <row r="21" x14ac:dyDescent="0.2">
      <c r="A21" s="240" t="str">
        <f>IF(ISBLANK(Regressions!A31), " ", Regressions!A31)</f>
        <v>Oman</v>
      </c>
      <c r="B21" s="235">
        <f>IF(ISBLANK(Regressions!B31), " ", Regressions!B31)</f>
        <v>2000</v>
      </c>
      <c r="C21" s="238" t="str">
        <f>IF(ISBLANK(Regressions!C31), " ", Regressions!C31)</f>
        <v>Urban</v>
      </c>
      <c r="D21" s="242">
        <f>IF(ISBLANK(Regressions!D31), " ", Regressions!D31)</f>
        <v>550537.0139176941</v>
      </c>
      <c r="E21" s="419" t="e">
        <f>IF(ISNUMBER(Regressions!E31),ROUND(Regressions!E31, 1), NA())</f>
        <v>#N/A</v>
      </c>
      <c r="F21" s="306" t="e">
        <f>IF(ISNUMBER(Regressions!F31),ROUND(Regressions!F31, 1), NA())</f>
        <v>#N/A</v>
      </c>
      <c r="G21" s="420" t="e">
        <f>IF(ISNUMBER(Regressions!G31),ROUND(Regressions!G31, 1), NA())</f>
        <v>#N/A</v>
      </c>
      <c r="H21" s="421" t="e">
        <f>IF(ISNUMBER(Regressions!H31),ROUND(Regressions!H31, 1), NA())</f>
        <v>#N/A</v>
      </c>
      <c r="I21" s="422" t="e">
        <f>IF(ISNUMBER(Regressions!I31),ROUND(Regressions!I31, 1), NA())</f>
        <v>#N/A</v>
      </c>
      <c r="J21" s="423" t="e">
        <f>IF(ISNUMBER(Regressions!J31),ROUND(Regressions!J31, 1), NA())</f>
        <v>#N/A</v>
      </c>
      <c r="K21" s="306" t="e">
        <f>IF(ISNUMBER(Regressions!K31),ROUND(Regressions!K31, 1), NA())</f>
        <v>#N/A</v>
      </c>
      <c r="L21" s="424" t="e">
        <f>IF(ISNUMBER(Regressions!L31),ROUND(Regressions!L31, 1), NA())</f>
        <v>#N/A</v>
      </c>
      <c r="M21" s="421" t="e">
        <f>IF(ISNUMBER(Regressions!M31),ROUND(Regressions!M31, 1), NA())</f>
        <v>#N/A</v>
      </c>
      <c r="N21" s="425" t="e">
        <f>IF(ISNUMBER(Regressions!N31),ROUND(Regressions!N31, 1), NA())</f>
        <v>#N/A</v>
      </c>
      <c r="O21" s="419" t="e">
        <f>IF(ISNUMBER(Regressions!O31),ROUND(Regressions!O31, 1), NA())</f>
        <v>#N/A</v>
      </c>
      <c r="P21" s="306" t="e">
        <f>IF(ISNUMBER(Regressions!P31),ROUND(Regressions!P31, 1), NA())</f>
        <v>#N/A</v>
      </c>
      <c r="Q21" s="426" t="e">
        <f>IF(ISNUMBER(Regressions!Q31),ROUND(Regressions!Q31, 1), NA())</f>
        <v>#N/A</v>
      </c>
      <c r="R21" s="421" t="e">
        <f>IF(ISNUMBER(Regressions!R31),ROUND(Regressions!R31, 1), NA())</f>
        <v>#N/A</v>
      </c>
      <c r="S21" s="422" t="e">
        <f>IF(ISNUMBER(Regressions!S31),ROUND(Regressions!S31, 1), NA())</f>
        <v>#N/A</v>
      </c>
    </row>
    <row r="22" x14ac:dyDescent="0.2">
      <c r="A22" s="240" t="str">
        <f>IF(ISBLANK(Regressions!A32), " ", Regressions!A32)</f>
        <v>Oman</v>
      </c>
      <c r="B22" s="235">
        <f>IF(ISBLANK(Regressions!B32), " ", Regressions!B32)</f>
        <v>2001</v>
      </c>
      <c r="C22" s="238" t="str">
        <f>IF(ISBLANK(Regressions!C32), " ", Regressions!C32)</f>
        <v>Urban</v>
      </c>
      <c r="D22" s="242">
        <f>IF(ISBLANK(Regressions!D32), " ", Regressions!D32)</f>
        <v>548553.98878555291</v>
      </c>
      <c r="E22" s="419" t="e">
        <f>IF(ISNUMBER(Regressions!E32),ROUND(Regressions!E32, 1), NA())</f>
        <v>#N/A</v>
      </c>
      <c r="F22" s="306" t="e">
        <f>IF(ISNUMBER(Regressions!F32),ROUND(Regressions!F32, 1), NA())</f>
        <v>#N/A</v>
      </c>
      <c r="G22" s="420" t="e">
        <f>IF(ISNUMBER(Regressions!G32),ROUND(Regressions!G32, 1), NA())</f>
        <v>#N/A</v>
      </c>
      <c r="H22" s="421" t="e">
        <f>IF(ISNUMBER(Regressions!H32),ROUND(Regressions!H32, 1), NA())</f>
        <v>#N/A</v>
      </c>
      <c r="I22" s="422" t="e">
        <f>IF(ISNUMBER(Regressions!I32),ROUND(Regressions!I32, 1), NA())</f>
        <v>#N/A</v>
      </c>
      <c r="J22" s="423" t="e">
        <f>IF(ISNUMBER(Regressions!J32),ROUND(Regressions!J32, 1), NA())</f>
        <v>#N/A</v>
      </c>
      <c r="K22" s="306" t="e">
        <f>IF(ISNUMBER(Regressions!K32),ROUND(Regressions!K32, 1), NA())</f>
        <v>#N/A</v>
      </c>
      <c r="L22" s="424" t="e">
        <f>IF(ISNUMBER(Regressions!L32),ROUND(Regressions!L32, 1), NA())</f>
        <v>#N/A</v>
      </c>
      <c r="M22" s="421" t="e">
        <f>IF(ISNUMBER(Regressions!M32),ROUND(Regressions!M32, 1), NA())</f>
        <v>#N/A</v>
      </c>
      <c r="N22" s="425" t="e">
        <f>IF(ISNUMBER(Regressions!N32),ROUND(Regressions!N32, 1), NA())</f>
        <v>#N/A</v>
      </c>
      <c r="O22" s="419" t="e">
        <f>IF(ISNUMBER(Regressions!O32),ROUND(Regressions!O32, 1), NA())</f>
        <v>#N/A</v>
      </c>
      <c r="P22" s="306" t="e">
        <f>IF(ISNUMBER(Regressions!P32),ROUND(Regressions!P32, 1), NA())</f>
        <v>#N/A</v>
      </c>
      <c r="Q22" s="426" t="e">
        <f>IF(ISNUMBER(Regressions!Q32),ROUND(Regressions!Q32, 1), NA())</f>
        <v>#N/A</v>
      </c>
      <c r="R22" s="421" t="e">
        <f>IF(ISNUMBER(Regressions!R32),ROUND(Regressions!R32, 1), NA())</f>
        <v>#N/A</v>
      </c>
      <c r="S22" s="422" t="e">
        <f>IF(ISNUMBER(Regressions!S32),ROUND(Regressions!S32, 1), NA())</f>
        <v>#N/A</v>
      </c>
    </row>
    <row r="23" x14ac:dyDescent="0.2">
      <c r="A23" s="240" t="str">
        <f>IF(ISBLANK(Regressions!A33), " ", Regressions!A33)</f>
        <v>Oman</v>
      </c>
      <c r="B23" s="235">
        <f>IF(ISBLANK(Regressions!B33), " ", Regressions!B33)</f>
        <v>2002</v>
      </c>
      <c r="C23" s="238" t="str">
        <f>IF(ISBLANK(Regressions!C33), " ", Regressions!C33)</f>
        <v>Urban</v>
      </c>
      <c r="D23" s="242">
        <f>IF(ISBLANK(Regressions!D33), " ", Regressions!D33)</f>
        <v>551843.01549743651</v>
      </c>
      <c r="E23" s="419" t="e">
        <f>IF(ISNUMBER(Regressions!E33),ROUND(Regressions!E33, 1), NA())</f>
        <v>#N/A</v>
      </c>
      <c r="F23" s="306" t="e">
        <f>IF(ISNUMBER(Regressions!F33),ROUND(Regressions!F33, 1), NA())</f>
        <v>#N/A</v>
      </c>
      <c r="G23" s="420" t="e">
        <f>IF(ISNUMBER(Regressions!G33),ROUND(Regressions!G33, 1), NA())</f>
        <v>#N/A</v>
      </c>
      <c r="H23" s="421" t="e">
        <f>IF(ISNUMBER(Regressions!H33),ROUND(Regressions!H33, 1), NA())</f>
        <v>#N/A</v>
      </c>
      <c r="I23" s="422" t="e">
        <f>IF(ISNUMBER(Regressions!I33),ROUND(Regressions!I33, 1), NA())</f>
        <v>#N/A</v>
      </c>
      <c r="J23" s="423" t="e">
        <f>IF(ISNUMBER(Regressions!J33),ROUND(Regressions!J33, 1), NA())</f>
        <v>#N/A</v>
      </c>
      <c r="K23" s="306" t="e">
        <f>IF(ISNUMBER(Regressions!K33),ROUND(Regressions!K33, 1), NA())</f>
        <v>#N/A</v>
      </c>
      <c r="L23" s="424" t="e">
        <f>IF(ISNUMBER(Regressions!L33),ROUND(Regressions!L33, 1), NA())</f>
        <v>#N/A</v>
      </c>
      <c r="M23" s="421" t="e">
        <f>IF(ISNUMBER(Regressions!M33),ROUND(Regressions!M33, 1), NA())</f>
        <v>#N/A</v>
      </c>
      <c r="N23" s="425" t="e">
        <f>IF(ISNUMBER(Regressions!N33),ROUND(Regressions!N33, 1), NA())</f>
        <v>#N/A</v>
      </c>
      <c r="O23" s="419" t="e">
        <f>IF(ISNUMBER(Regressions!O33),ROUND(Regressions!O33, 1), NA())</f>
        <v>#N/A</v>
      </c>
      <c r="P23" s="306" t="e">
        <f>IF(ISNUMBER(Regressions!P33),ROUND(Regressions!P33, 1), NA())</f>
        <v>#N/A</v>
      </c>
      <c r="Q23" s="426" t="e">
        <f>IF(ISNUMBER(Regressions!Q33),ROUND(Regressions!Q33, 1), NA())</f>
        <v>#N/A</v>
      </c>
      <c r="R23" s="421" t="e">
        <f>IF(ISNUMBER(Regressions!R33),ROUND(Regressions!R33, 1), NA())</f>
        <v>#N/A</v>
      </c>
      <c r="S23" s="422" t="e">
        <f>IF(ISNUMBER(Regressions!S33),ROUND(Regressions!S33, 1), NA())</f>
        <v>#N/A</v>
      </c>
    </row>
    <row r="24" x14ac:dyDescent="0.2">
      <c r="A24" s="240" t="str">
        <f>IF(ISBLANK(Regressions!A34), " ", Regressions!A34)</f>
        <v>Oman</v>
      </c>
      <c r="B24" s="235">
        <f>IF(ISBLANK(Regressions!B34), " ", Regressions!B34)</f>
        <v>2003</v>
      </c>
      <c r="C24" s="238" t="str">
        <f>IF(ISBLANK(Regressions!C34), " ", Regressions!C34)</f>
        <v>Urban</v>
      </c>
      <c r="D24" s="242">
        <f>IF(ISBLANK(Regressions!D34), " ", Regressions!D34)</f>
        <v>555641.99446289055</v>
      </c>
      <c r="E24" s="419" t="e">
        <f>IF(ISNUMBER(Regressions!E34),ROUND(Regressions!E34, 1), NA())</f>
        <v>#N/A</v>
      </c>
      <c r="F24" s="306" t="e">
        <f>IF(ISNUMBER(Regressions!F34),ROUND(Regressions!F34, 1), NA())</f>
        <v>#N/A</v>
      </c>
      <c r="G24" s="420" t="e">
        <f>IF(ISNUMBER(Regressions!G34),ROUND(Regressions!G34, 1), NA())</f>
        <v>#N/A</v>
      </c>
      <c r="H24" s="421" t="e">
        <f>IF(ISNUMBER(Regressions!H34),ROUND(Regressions!H34, 1), NA())</f>
        <v>#N/A</v>
      </c>
      <c r="I24" s="422" t="e">
        <f>IF(ISNUMBER(Regressions!I34),ROUND(Regressions!I34, 1), NA())</f>
        <v>#N/A</v>
      </c>
      <c r="J24" s="423" t="e">
        <f>IF(ISNUMBER(Regressions!J34),ROUND(Regressions!J34, 1), NA())</f>
        <v>#N/A</v>
      </c>
      <c r="K24" s="306" t="e">
        <f>IF(ISNUMBER(Regressions!K34),ROUND(Regressions!K34, 1), NA())</f>
        <v>#N/A</v>
      </c>
      <c r="L24" s="424" t="e">
        <f>IF(ISNUMBER(Regressions!L34),ROUND(Regressions!L34, 1), NA())</f>
        <v>#N/A</v>
      </c>
      <c r="M24" s="421" t="e">
        <f>IF(ISNUMBER(Regressions!M34),ROUND(Regressions!M34, 1), NA())</f>
        <v>#N/A</v>
      </c>
      <c r="N24" s="425" t="e">
        <f>IF(ISNUMBER(Regressions!N34),ROUND(Regressions!N34, 1), NA())</f>
        <v>#N/A</v>
      </c>
      <c r="O24" s="419" t="e">
        <f>IF(ISNUMBER(Regressions!O34),ROUND(Regressions!O34, 1), NA())</f>
        <v>#N/A</v>
      </c>
      <c r="P24" s="306" t="e">
        <f>IF(ISNUMBER(Regressions!P34),ROUND(Regressions!P34, 1), NA())</f>
        <v>#N/A</v>
      </c>
      <c r="Q24" s="426" t="e">
        <f>IF(ISNUMBER(Regressions!Q34),ROUND(Regressions!Q34, 1), NA())</f>
        <v>#N/A</v>
      </c>
      <c r="R24" s="421" t="e">
        <f>IF(ISNUMBER(Regressions!R34),ROUND(Regressions!R34, 1), NA())</f>
        <v>#N/A</v>
      </c>
      <c r="S24" s="422" t="e">
        <f>IF(ISNUMBER(Regressions!S34),ROUND(Regressions!S34, 1), NA())</f>
        <v>#N/A</v>
      </c>
    </row>
    <row r="25" x14ac:dyDescent="0.2">
      <c r="A25" s="240" t="str">
        <f>IF(ISBLANK(Regressions!A35), " ", Regressions!A35)</f>
        <v>Oman</v>
      </c>
      <c r="B25" s="235">
        <f>IF(ISBLANK(Regressions!B35), " ", Regressions!B35)</f>
        <v>2004</v>
      </c>
      <c r="C25" s="238" t="str">
        <f>IF(ISBLANK(Regressions!C35), " ", Regressions!C35)</f>
        <v>Urban</v>
      </c>
      <c r="D25" s="242">
        <f>IF(ISBLANK(Regressions!D35), " ", Regressions!D35)</f>
        <v>561654.00746749877</v>
      </c>
      <c r="E25" s="419" t="e">
        <f>IF(ISNUMBER(Regressions!E35),ROUND(Regressions!E35, 1), NA())</f>
        <v>#N/A</v>
      </c>
      <c r="F25" s="306" t="e">
        <f>IF(ISNUMBER(Regressions!F35),ROUND(Regressions!F35, 1), NA())</f>
        <v>#N/A</v>
      </c>
      <c r="G25" s="420" t="e">
        <f>IF(ISNUMBER(Regressions!G35),ROUND(Regressions!G35, 1), NA())</f>
        <v>#N/A</v>
      </c>
      <c r="H25" s="421" t="e">
        <f>IF(ISNUMBER(Regressions!H35),ROUND(Regressions!H35, 1), NA())</f>
        <v>#N/A</v>
      </c>
      <c r="I25" s="422" t="e">
        <f>IF(ISNUMBER(Regressions!I35),ROUND(Regressions!I35, 1), NA())</f>
        <v>#N/A</v>
      </c>
      <c r="J25" s="423" t="e">
        <f>IF(ISNUMBER(Regressions!J35),ROUND(Regressions!J35, 1), NA())</f>
        <v>#N/A</v>
      </c>
      <c r="K25" s="306" t="e">
        <f>IF(ISNUMBER(Regressions!K35),ROUND(Regressions!K35, 1), NA())</f>
        <v>#N/A</v>
      </c>
      <c r="L25" s="424" t="e">
        <f>IF(ISNUMBER(Regressions!L35),ROUND(Regressions!L35, 1), NA())</f>
        <v>#N/A</v>
      </c>
      <c r="M25" s="421" t="e">
        <f>IF(ISNUMBER(Regressions!M35),ROUND(Regressions!M35, 1), NA())</f>
        <v>#N/A</v>
      </c>
      <c r="N25" s="425" t="e">
        <f>IF(ISNUMBER(Regressions!N35),ROUND(Regressions!N35, 1), NA())</f>
        <v>#N/A</v>
      </c>
      <c r="O25" s="419" t="e">
        <f>IF(ISNUMBER(Regressions!O35),ROUND(Regressions!O35, 1), NA())</f>
        <v>#N/A</v>
      </c>
      <c r="P25" s="306" t="e">
        <f>IF(ISNUMBER(Regressions!P35),ROUND(Regressions!P35, 1), NA())</f>
        <v>#N/A</v>
      </c>
      <c r="Q25" s="426" t="e">
        <f>IF(ISNUMBER(Regressions!Q35),ROUND(Regressions!Q35, 1), NA())</f>
        <v>#N/A</v>
      </c>
      <c r="R25" s="421" t="e">
        <f>IF(ISNUMBER(Regressions!R35),ROUND(Regressions!R35, 1), NA())</f>
        <v>#N/A</v>
      </c>
      <c r="S25" s="422" t="e">
        <f>IF(ISNUMBER(Regressions!S35),ROUND(Regressions!S35, 1), NA())</f>
        <v>#N/A</v>
      </c>
    </row>
    <row r="26" x14ac:dyDescent="0.2">
      <c r="A26" s="240" t="str">
        <f>IF(ISBLANK(Regressions!A36), " ", Regressions!A36)</f>
        <v>Oman</v>
      </c>
      <c r="B26" s="235">
        <f>IF(ISBLANK(Regressions!B36), " ", Regressions!B36)</f>
        <v>2005</v>
      </c>
      <c r="C26" s="238" t="str">
        <f>IF(ISBLANK(Regressions!C36), " ", Regressions!C36)</f>
        <v>Urban</v>
      </c>
      <c r="D26" s="242">
        <f>IF(ISBLANK(Regressions!D36), " ", Regressions!D36)</f>
        <v>568300.01231765747</v>
      </c>
      <c r="E26" s="419" t="e">
        <f>IF(ISNUMBER(Regressions!E36),ROUND(Regressions!E36, 1), NA())</f>
        <v>#N/A</v>
      </c>
      <c r="F26" s="306" t="e">
        <f>IF(ISNUMBER(Regressions!F36),ROUND(Regressions!F36, 1), NA())</f>
        <v>#N/A</v>
      </c>
      <c r="G26" s="420" t="e">
        <f>IF(ISNUMBER(Regressions!G36),ROUND(Regressions!G36, 1), NA())</f>
        <v>#N/A</v>
      </c>
      <c r="H26" s="421" t="e">
        <f>IF(ISNUMBER(Regressions!H36),ROUND(Regressions!H36, 1), NA())</f>
        <v>#N/A</v>
      </c>
      <c r="I26" s="422" t="e">
        <f>IF(ISNUMBER(Regressions!I36),ROUND(Regressions!I36, 1), NA())</f>
        <v>#N/A</v>
      </c>
      <c r="J26" s="423" t="e">
        <f>IF(ISNUMBER(Regressions!J36),ROUND(Regressions!J36, 1), NA())</f>
        <v>#N/A</v>
      </c>
      <c r="K26" s="306" t="e">
        <f>IF(ISNUMBER(Regressions!K36),ROUND(Regressions!K36, 1), NA())</f>
        <v>#N/A</v>
      </c>
      <c r="L26" s="424" t="e">
        <f>IF(ISNUMBER(Regressions!L36),ROUND(Regressions!L36, 1), NA())</f>
        <v>#N/A</v>
      </c>
      <c r="M26" s="421" t="e">
        <f>IF(ISNUMBER(Regressions!M36),ROUND(Regressions!M36, 1), NA())</f>
        <v>#N/A</v>
      </c>
      <c r="N26" s="425" t="e">
        <f>IF(ISNUMBER(Regressions!N36),ROUND(Regressions!N36, 1), NA())</f>
        <v>#N/A</v>
      </c>
      <c r="O26" s="419" t="e">
        <f>IF(ISNUMBER(Regressions!O36),ROUND(Regressions!O36, 1), NA())</f>
        <v>#N/A</v>
      </c>
      <c r="P26" s="306" t="e">
        <f>IF(ISNUMBER(Regressions!P36),ROUND(Regressions!P36, 1), NA())</f>
        <v>#N/A</v>
      </c>
      <c r="Q26" s="426" t="e">
        <f>IF(ISNUMBER(Regressions!Q36),ROUND(Regressions!Q36, 1), NA())</f>
        <v>#N/A</v>
      </c>
      <c r="R26" s="421" t="e">
        <f>IF(ISNUMBER(Regressions!R36),ROUND(Regressions!R36, 1), NA())</f>
        <v>#N/A</v>
      </c>
      <c r="S26" s="422" t="e">
        <f>IF(ISNUMBER(Regressions!S36),ROUND(Regressions!S36, 1), NA())</f>
        <v>#N/A</v>
      </c>
    </row>
    <row r="27" x14ac:dyDescent="0.2">
      <c r="A27" s="240" t="str">
        <f>IF(ISBLANK(Regressions!A37), " ", Regressions!A37)</f>
        <v>Oman</v>
      </c>
      <c r="B27" s="235">
        <f>IF(ISBLANK(Regressions!B37), " ", Regressions!B37)</f>
        <v>2006</v>
      </c>
      <c r="C27" s="238" t="str">
        <f>IF(ISBLANK(Regressions!C37), " ", Regressions!C37)</f>
        <v>Urban</v>
      </c>
      <c r="D27" s="242">
        <f>IF(ISBLANK(Regressions!D37), " ", Regressions!D37)</f>
        <v>573045.01752349851</v>
      </c>
      <c r="E27" s="419" t="e">
        <f>IF(ISNUMBER(Regressions!E37),ROUND(Regressions!E37, 1), NA())</f>
        <v>#N/A</v>
      </c>
      <c r="F27" s="306" t="e">
        <f>IF(ISNUMBER(Regressions!F37),ROUND(Regressions!F37, 1), NA())</f>
        <v>#N/A</v>
      </c>
      <c r="G27" s="420" t="e">
        <f>IF(ISNUMBER(Regressions!G37),ROUND(Regressions!G37, 1), NA())</f>
        <v>#N/A</v>
      </c>
      <c r="H27" s="421" t="e">
        <f>IF(ISNUMBER(Regressions!H37),ROUND(Regressions!H37, 1), NA())</f>
        <v>#N/A</v>
      </c>
      <c r="I27" s="422" t="e">
        <f>IF(ISNUMBER(Regressions!I37),ROUND(Regressions!I37, 1), NA())</f>
        <v>#N/A</v>
      </c>
      <c r="J27" s="423" t="e">
        <f>IF(ISNUMBER(Regressions!J37),ROUND(Regressions!J37, 1), NA())</f>
        <v>#N/A</v>
      </c>
      <c r="K27" s="306" t="e">
        <f>IF(ISNUMBER(Regressions!K37),ROUND(Regressions!K37, 1), NA())</f>
        <v>#N/A</v>
      </c>
      <c r="L27" s="424" t="e">
        <f>IF(ISNUMBER(Regressions!L37),ROUND(Regressions!L37, 1), NA())</f>
        <v>#N/A</v>
      </c>
      <c r="M27" s="421" t="e">
        <f>IF(ISNUMBER(Regressions!M37),ROUND(Regressions!M37, 1), NA())</f>
        <v>#N/A</v>
      </c>
      <c r="N27" s="425" t="e">
        <f>IF(ISNUMBER(Regressions!N37),ROUND(Regressions!N37, 1), NA())</f>
        <v>#N/A</v>
      </c>
      <c r="O27" s="419" t="e">
        <f>IF(ISNUMBER(Regressions!O37),ROUND(Regressions!O37, 1), NA())</f>
        <v>#N/A</v>
      </c>
      <c r="P27" s="306" t="e">
        <f>IF(ISNUMBER(Regressions!P37),ROUND(Regressions!P37, 1), NA())</f>
        <v>#N/A</v>
      </c>
      <c r="Q27" s="426" t="e">
        <f>IF(ISNUMBER(Regressions!Q37),ROUND(Regressions!Q37, 1), NA())</f>
        <v>#N/A</v>
      </c>
      <c r="R27" s="421" t="e">
        <f>IF(ISNUMBER(Regressions!R37),ROUND(Regressions!R37, 1), NA())</f>
        <v>#N/A</v>
      </c>
      <c r="S27" s="422" t="e">
        <f>IF(ISNUMBER(Regressions!S37),ROUND(Regressions!S37, 1), NA())</f>
        <v>#N/A</v>
      </c>
    </row>
    <row r="28" x14ac:dyDescent="0.2">
      <c r="A28" s="240" t="str">
        <f>IF(ISBLANK(Regressions!A38), " ", Regressions!A38)</f>
        <v>Oman</v>
      </c>
      <c r="B28" s="235">
        <f>IF(ISBLANK(Regressions!B38), " ", Regressions!B38)</f>
        <v>2007</v>
      </c>
      <c r="C28" s="238" t="str">
        <f>IF(ISBLANK(Regressions!C38), " ", Regressions!C38)</f>
        <v>Urban</v>
      </c>
      <c r="D28" s="242">
        <f>IF(ISBLANK(Regressions!D38), " ", Regressions!D38)</f>
        <v>561371.9725822449</v>
      </c>
      <c r="E28" s="419" t="e">
        <f>IF(ISNUMBER(Regressions!E38),ROUND(Regressions!E38, 1), NA())</f>
        <v>#N/A</v>
      </c>
      <c r="F28" s="306" t="e">
        <f>IF(ISNUMBER(Regressions!F38),ROUND(Regressions!F38, 1), NA())</f>
        <v>#N/A</v>
      </c>
      <c r="G28" s="420" t="e">
        <f>IF(ISNUMBER(Regressions!G38),ROUND(Regressions!G38, 1), NA())</f>
        <v>#N/A</v>
      </c>
      <c r="H28" s="421" t="e">
        <f>IF(ISNUMBER(Regressions!H38),ROUND(Regressions!H38, 1), NA())</f>
        <v>#N/A</v>
      </c>
      <c r="I28" s="422" t="e">
        <f>IF(ISNUMBER(Regressions!I38),ROUND(Regressions!I38, 1), NA())</f>
        <v>#N/A</v>
      </c>
      <c r="J28" s="423" t="e">
        <f>IF(ISNUMBER(Regressions!J38),ROUND(Regressions!J38, 1), NA())</f>
        <v>#N/A</v>
      </c>
      <c r="K28" s="306" t="e">
        <f>IF(ISNUMBER(Regressions!K38),ROUND(Regressions!K38, 1), NA())</f>
        <v>#N/A</v>
      </c>
      <c r="L28" s="424" t="e">
        <f>IF(ISNUMBER(Regressions!L38),ROUND(Regressions!L38, 1), NA())</f>
        <v>#N/A</v>
      </c>
      <c r="M28" s="421" t="e">
        <f>IF(ISNUMBER(Regressions!M38),ROUND(Regressions!M38, 1), NA())</f>
        <v>#N/A</v>
      </c>
      <c r="N28" s="425" t="e">
        <f>IF(ISNUMBER(Regressions!N38),ROUND(Regressions!N38, 1), NA())</f>
        <v>#N/A</v>
      </c>
      <c r="O28" s="419" t="e">
        <f>IF(ISNUMBER(Regressions!O38),ROUND(Regressions!O38, 1), NA())</f>
        <v>#N/A</v>
      </c>
      <c r="P28" s="306" t="e">
        <f>IF(ISNUMBER(Regressions!P38),ROUND(Regressions!P38, 1), NA())</f>
        <v>#N/A</v>
      </c>
      <c r="Q28" s="426" t="e">
        <f>IF(ISNUMBER(Regressions!Q38),ROUND(Regressions!Q38, 1), NA())</f>
        <v>#N/A</v>
      </c>
      <c r="R28" s="421" t="e">
        <f>IF(ISNUMBER(Regressions!R38),ROUND(Regressions!R38, 1), NA())</f>
        <v>#N/A</v>
      </c>
      <c r="S28" s="422" t="e">
        <f>IF(ISNUMBER(Regressions!S38),ROUND(Regressions!S38, 1), NA())</f>
        <v>#N/A</v>
      </c>
    </row>
    <row r="29" x14ac:dyDescent="0.2">
      <c r="A29" s="240" t="str">
        <f>IF(ISBLANK(Regressions!A39), " ", Regressions!A39)</f>
        <v>Oman</v>
      </c>
      <c r="B29" s="235">
        <f>IF(ISBLANK(Regressions!B39), " ", Regressions!B39)</f>
        <v>2008</v>
      </c>
      <c r="C29" s="238" t="str">
        <f>IF(ISBLANK(Regressions!C39), " ", Regressions!C39)</f>
        <v>Urban</v>
      </c>
      <c r="D29" s="242">
        <f>IF(ISBLANK(Regressions!D39), " ", Regressions!D39)</f>
        <v>546384.97721939092</v>
      </c>
      <c r="E29" s="419" t="e">
        <f>IF(ISNUMBER(Regressions!E39),ROUND(Regressions!E39, 1), NA())</f>
        <v>#N/A</v>
      </c>
      <c r="F29" s="306" t="e">
        <f>IF(ISNUMBER(Regressions!F39),ROUND(Regressions!F39, 1), NA())</f>
        <v>#N/A</v>
      </c>
      <c r="G29" s="420" t="e">
        <f>IF(ISNUMBER(Regressions!G39),ROUND(Regressions!G39, 1), NA())</f>
        <v>#N/A</v>
      </c>
      <c r="H29" s="421" t="e">
        <f>IF(ISNUMBER(Regressions!H39),ROUND(Regressions!H39, 1), NA())</f>
        <v>#N/A</v>
      </c>
      <c r="I29" s="422" t="e">
        <f>IF(ISNUMBER(Regressions!I39),ROUND(Regressions!I39, 1), NA())</f>
        <v>#N/A</v>
      </c>
      <c r="J29" s="423" t="e">
        <f>IF(ISNUMBER(Regressions!J39),ROUND(Regressions!J39, 1), NA())</f>
        <v>#N/A</v>
      </c>
      <c r="K29" s="306" t="e">
        <f>IF(ISNUMBER(Regressions!K39),ROUND(Regressions!K39, 1), NA())</f>
        <v>#N/A</v>
      </c>
      <c r="L29" s="424" t="e">
        <f>IF(ISNUMBER(Regressions!L39),ROUND(Regressions!L39, 1), NA())</f>
        <v>#N/A</v>
      </c>
      <c r="M29" s="421" t="e">
        <f>IF(ISNUMBER(Regressions!M39),ROUND(Regressions!M39, 1), NA())</f>
        <v>#N/A</v>
      </c>
      <c r="N29" s="425" t="e">
        <f>IF(ISNUMBER(Regressions!N39),ROUND(Regressions!N39, 1), NA())</f>
        <v>#N/A</v>
      </c>
      <c r="O29" s="419" t="e">
        <f>IF(ISNUMBER(Regressions!O39),ROUND(Regressions!O39, 1), NA())</f>
        <v>#N/A</v>
      </c>
      <c r="P29" s="306" t="e">
        <f>IF(ISNUMBER(Regressions!P39),ROUND(Regressions!P39, 1), NA())</f>
        <v>#N/A</v>
      </c>
      <c r="Q29" s="426" t="e">
        <f>IF(ISNUMBER(Regressions!Q39),ROUND(Regressions!Q39, 1), NA())</f>
        <v>#N/A</v>
      </c>
      <c r="R29" s="421" t="e">
        <f>IF(ISNUMBER(Regressions!R39),ROUND(Regressions!R39, 1), NA())</f>
        <v>#N/A</v>
      </c>
      <c r="S29" s="422" t="e">
        <f>IF(ISNUMBER(Regressions!S39),ROUND(Regressions!S39, 1), NA())</f>
        <v>#N/A</v>
      </c>
    </row>
    <row r="30" x14ac:dyDescent="0.2">
      <c r="A30" s="240" t="str">
        <f>IF(ISBLANK(Regressions!A40), " ", Regressions!A40)</f>
        <v>Oman</v>
      </c>
      <c r="B30" s="235">
        <f>IF(ISBLANK(Regressions!B40), " ", Regressions!B40)</f>
        <v>2009</v>
      </c>
      <c r="C30" s="238" t="str">
        <f>IF(ISBLANK(Regressions!C40), " ", Regressions!C40)</f>
        <v>Urban</v>
      </c>
      <c r="D30" s="242">
        <f>IF(ISBLANK(Regressions!D40), " ", Regressions!D40)</f>
        <v>532406.00475105282</v>
      </c>
      <c r="E30" s="419" t="e">
        <f>IF(ISNUMBER(Regressions!E40),ROUND(Regressions!E40, 1), NA())</f>
        <v>#N/A</v>
      </c>
      <c r="F30" s="306" t="e">
        <f>IF(ISNUMBER(Regressions!F40),ROUND(Regressions!F40, 1), NA())</f>
        <v>#N/A</v>
      </c>
      <c r="G30" s="420" t="e">
        <f>IF(ISNUMBER(Regressions!G40),ROUND(Regressions!G40, 1), NA())</f>
        <v>#N/A</v>
      </c>
      <c r="H30" s="421" t="e">
        <f>IF(ISNUMBER(Regressions!H40),ROUND(Regressions!H40, 1), NA())</f>
        <v>#N/A</v>
      </c>
      <c r="I30" s="422" t="e">
        <f>IF(ISNUMBER(Regressions!I40),ROUND(Regressions!I40, 1), NA())</f>
        <v>#N/A</v>
      </c>
      <c r="J30" s="423" t="e">
        <f>IF(ISNUMBER(Regressions!J40),ROUND(Regressions!J40, 1), NA())</f>
        <v>#N/A</v>
      </c>
      <c r="K30" s="306" t="e">
        <f>IF(ISNUMBER(Regressions!K40),ROUND(Regressions!K40, 1), NA())</f>
        <v>#N/A</v>
      </c>
      <c r="L30" s="424" t="e">
        <f>IF(ISNUMBER(Regressions!L40),ROUND(Regressions!L40, 1), NA())</f>
        <v>#N/A</v>
      </c>
      <c r="M30" s="421" t="e">
        <f>IF(ISNUMBER(Regressions!M40),ROUND(Regressions!M40, 1), NA())</f>
        <v>#N/A</v>
      </c>
      <c r="N30" s="425" t="e">
        <f>IF(ISNUMBER(Regressions!N40),ROUND(Regressions!N40, 1), NA())</f>
        <v>#N/A</v>
      </c>
      <c r="O30" s="419" t="e">
        <f>IF(ISNUMBER(Regressions!O40),ROUND(Regressions!O40, 1), NA())</f>
        <v>#N/A</v>
      </c>
      <c r="P30" s="306" t="e">
        <f>IF(ISNUMBER(Regressions!P40),ROUND(Regressions!P40, 1), NA())</f>
        <v>#N/A</v>
      </c>
      <c r="Q30" s="426" t="e">
        <f>IF(ISNUMBER(Regressions!Q40),ROUND(Regressions!Q40, 1), NA())</f>
        <v>#N/A</v>
      </c>
      <c r="R30" s="421" t="e">
        <f>IF(ISNUMBER(Regressions!R40),ROUND(Regressions!R40, 1), NA())</f>
        <v>#N/A</v>
      </c>
      <c r="S30" s="422" t="e">
        <f>IF(ISNUMBER(Regressions!S40),ROUND(Regressions!S40, 1), NA())</f>
        <v>#N/A</v>
      </c>
    </row>
    <row r="31" x14ac:dyDescent="0.2">
      <c r="A31" s="240" t="str">
        <f>IF(ISBLANK(Regressions!A41), " ", Regressions!A41)</f>
        <v>Oman</v>
      </c>
      <c r="B31" s="235">
        <f>IF(ISBLANK(Regressions!B41), " ", Regressions!B41)</f>
        <v>2010</v>
      </c>
      <c r="C31" s="238" t="str">
        <f>IF(ISBLANK(Regressions!C41), " ", Regressions!C41)</f>
        <v>Urban</v>
      </c>
      <c r="D31" s="242">
        <f>IF(ISBLANK(Regressions!D41), " ", Regressions!D41)</f>
        <v>523745.97437499999</v>
      </c>
      <c r="E31" s="419" t="e">
        <f>IF(ISNUMBER(Regressions!E41),ROUND(Regressions!E41, 1), NA())</f>
        <v>#N/A</v>
      </c>
      <c r="F31" s="306" t="e">
        <f>IF(ISNUMBER(Regressions!F41),ROUND(Regressions!F41, 1), NA())</f>
        <v>#N/A</v>
      </c>
      <c r="G31" s="420" t="e">
        <f>IF(ISNUMBER(Regressions!G41),ROUND(Regressions!G41, 1), NA())</f>
        <v>#N/A</v>
      </c>
      <c r="H31" s="421" t="e">
        <f>IF(ISNUMBER(Regressions!H41),ROUND(Regressions!H41, 1), NA())</f>
        <v>#N/A</v>
      </c>
      <c r="I31" s="422" t="e">
        <f>IF(ISNUMBER(Regressions!I41),ROUND(Regressions!I41, 1), NA())</f>
        <v>#N/A</v>
      </c>
      <c r="J31" s="423" t="e">
        <f>IF(ISNUMBER(Regressions!J41),ROUND(Regressions!J41, 1), NA())</f>
        <v>#N/A</v>
      </c>
      <c r="K31" s="306" t="e">
        <f>IF(ISNUMBER(Regressions!K41),ROUND(Regressions!K41, 1), NA())</f>
        <v>#N/A</v>
      </c>
      <c r="L31" s="424" t="e">
        <f>IF(ISNUMBER(Regressions!L41),ROUND(Regressions!L41, 1), NA())</f>
        <v>#N/A</v>
      </c>
      <c r="M31" s="421" t="e">
        <f>IF(ISNUMBER(Regressions!M41),ROUND(Regressions!M41, 1), NA())</f>
        <v>#N/A</v>
      </c>
      <c r="N31" s="425" t="e">
        <f>IF(ISNUMBER(Regressions!N41),ROUND(Regressions!N41, 1), NA())</f>
        <v>#N/A</v>
      </c>
      <c r="O31" s="419" t="e">
        <f>IF(ISNUMBER(Regressions!O41),ROUND(Regressions!O41, 1), NA())</f>
        <v>#N/A</v>
      </c>
      <c r="P31" s="306" t="e">
        <f>IF(ISNUMBER(Regressions!P41),ROUND(Regressions!P41, 1), NA())</f>
        <v>#N/A</v>
      </c>
      <c r="Q31" s="426" t="e">
        <f>IF(ISNUMBER(Regressions!Q41),ROUND(Regressions!Q41, 1), NA())</f>
        <v>#N/A</v>
      </c>
      <c r="R31" s="421" t="e">
        <f>IF(ISNUMBER(Regressions!R41),ROUND(Regressions!R41, 1), NA())</f>
        <v>#N/A</v>
      </c>
      <c r="S31" s="422" t="e">
        <f>IF(ISNUMBER(Regressions!S41),ROUND(Regressions!S41, 1), NA())</f>
        <v>#N/A</v>
      </c>
    </row>
    <row r="32" x14ac:dyDescent="0.2">
      <c r="A32" s="240" t="str">
        <f>IF(ISBLANK(Regressions!A42), " ", Regressions!A42)</f>
        <v>Oman</v>
      </c>
      <c r="B32" s="235">
        <f>IF(ISBLANK(Regressions!B42), " ", Regressions!B42)</f>
        <v>2011</v>
      </c>
      <c r="C32" s="238" t="str">
        <f>IF(ISBLANK(Regressions!C42), " ", Regressions!C42)</f>
        <v>Urban</v>
      </c>
      <c r="D32" s="242">
        <f>IF(ISBLANK(Regressions!D42), " ", Regressions!D42)</f>
        <v>523884.02155723568</v>
      </c>
      <c r="E32" s="419" t="e">
        <f>IF(ISNUMBER(Regressions!E42),ROUND(Regressions!E42, 1), NA())</f>
        <v>#N/A</v>
      </c>
      <c r="F32" s="306" t="e">
        <f>IF(ISNUMBER(Regressions!F42),ROUND(Regressions!F42, 1), NA())</f>
        <v>#N/A</v>
      </c>
      <c r="G32" s="420" t="e">
        <f>IF(ISNUMBER(Regressions!G42),ROUND(Regressions!G42, 1), NA())</f>
        <v>#N/A</v>
      </c>
      <c r="H32" s="421" t="e">
        <f>IF(ISNUMBER(Regressions!H42),ROUND(Regressions!H42, 1), NA())</f>
        <v>#N/A</v>
      </c>
      <c r="I32" s="422" t="e">
        <f>IF(ISNUMBER(Regressions!I42),ROUND(Regressions!I42, 1), NA())</f>
        <v>#N/A</v>
      </c>
      <c r="J32" s="423" t="e">
        <f>IF(ISNUMBER(Regressions!J42),ROUND(Regressions!J42, 1), NA())</f>
        <v>#N/A</v>
      </c>
      <c r="K32" s="306" t="e">
        <f>IF(ISNUMBER(Regressions!K42),ROUND(Regressions!K42, 1), NA())</f>
        <v>#N/A</v>
      </c>
      <c r="L32" s="424" t="e">
        <f>IF(ISNUMBER(Regressions!L42),ROUND(Regressions!L42, 1), NA())</f>
        <v>#N/A</v>
      </c>
      <c r="M32" s="421" t="e">
        <f>IF(ISNUMBER(Regressions!M42),ROUND(Regressions!M42, 1), NA())</f>
        <v>#N/A</v>
      </c>
      <c r="N32" s="425" t="e">
        <f>IF(ISNUMBER(Regressions!N42),ROUND(Regressions!N42, 1), NA())</f>
        <v>#N/A</v>
      </c>
      <c r="O32" s="419" t="e">
        <f>IF(ISNUMBER(Regressions!O42),ROUND(Regressions!O42, 1), NA())</f>
        <v>#N/A</v>
      </c>
      <c r="P32" s="306" t="e">
        <f>IF(ISNUMBER(Regressions!P42),ROUND(Regressions!P42, 1), NA())</f>
        <v>#N/A</v>
      </c>
      <c r="Q32" s="426" t="e">
        <f>IF(ISNUMBER(Regressions!Q42),ROUND(Regressions!Q42, 1), NA())</f>
        <v>#N/A</v>
      </c>
      <c r="R32" s="421" t="e">
        <f>IF(ISNUMBER(Regressions!R42),ROUND(Regressions!R42, 1), NA())</f>
        <v>#N/A</v>
      </c>
      <c r="S32" s="422" t="e">
        <f>IF(ISNUMBER(Regressions!S42),ROUND(Regressions!S42, 1), NA())</f>
        <v>#N/A</v>
      </c>
    </row>
    <row r="33" x14ac:dyDescent="0.2">
      <c r="A33" s="240" t="str">
        <f>IF(ISBLANK(Regressions!A43), " ", Regressions!A43)</f>
        <v>Oman</v>
      </c>
      <c r="B33" s="235">
        <f>IF(ISBLANK(Regressions!B43), " ", Regressions!B43)</f>
        <v>2012</v>
      </c>
      <c r="C33" s="238" t="str">
        <f>IF(ISBLANK(Regressions!C43), " ", Regressions!C43)</f>
        <v>Urban</v>
      </c>
      <c r="D33" s="242">
        <f>IF(ISBLANK(Regressions!D43), " ", Regressions!D43)</f>
        <v>527429.02637451177</v>
      </c>
      <c r="E33" s="419" t="e">
        <f>IF(ISNUMBER(Regressions!E43),ROUND(Regressions!E43, 1), NA())</f>
        <v>#N/A</v>
      </c>
      <c r="F33" s="306" t="e">
        <f>IF(ISNUMBER(Regressions!F43),ROUND(Regressions!F43, 1), NA())</f>
        <v>#N/A</v>
      </c>
      <c r="G33" s="420" t="e">
        <f>IF(ISNUMBER(Regressions!G43),ROUND(Regressions!G43, 1), NA())</f>
        <v>#N/A</v>
      </c>
      <c r="H33" s="421" t="e">
        <f>IF(ISNUMBER(Regressions!H43),ROUND(Regressions!H43, 1), NA())</f>
        <v>#N/A</v>
      </c>
      <c r="I33" s="422" t="e">
        <f>IF(ISNUMBER(Regressions!I43),ROUND(Regressions!I43, 1), NA())</f>
        <v>#N/A</v>
      </c>
      <c r="J33" s="423" t="e">
        <f>IF(ISNUMBER(Regressions!J43),ROUND(Regressions!J43, 1), NA())</f>
        <v>#N/A</v>
      </c>
      <c r="K33" s="306" t="e">
        <f>IF(ISNUMBER(Regressions!K43),ROUND(Regressions!K43, 1), NA())</f>
        <v>#N/A</v>
      </c>
      <c r="L33" s="424" t="e">
        <f>IF(ISNUMBER(Regressions!L43),ROUND(Regressions!L43, 1), NA())</f>
        <v>#N/A</v>
      </c>
      <c r="M33" s="421" t="e">
        <f>IF(ISNUMBER(Regressions!M43),ROUND(Regressions!M43, 1), NA())</f>
        <v>#N/A</v>
      </c>
      <c r="N33" s="425" t="e">
        <f>IF(ISNUMBER(Regressions!N43),ROUND(Regressions!N43, 1), NA())</f>
        <v>#N/A</v>
      </c>
      <c r="O33" s="419" t="e">
        <f>IF(ISNUMBER(Regressions!O43),ROUND(Regressions!O43, 1), NA())</f>
        <v>#N/A</v>
      </c>
      <c r="P33" s="306" t="e">
        <f>IF(ISNUMBER(Regressions!P43),ROUND(Regressions!P43, 1), NA())</f>
        <v>#N/A</v>
      </c>
      <c r="Q33" s="426" t="e">
        <f>IF(ISNUMBER(Regressions!Q43),ROUND(Regressions!Q43, 1), NA())</f>
        <v>#N/A</v>
      </c>
      <c r="R33" s="421" t="e">
        <f>IF(ISNUMBER(Regressions!R43),ROUND(Regressions!R43, 1), NA())</f>
        <v>#N/A</v>
      </c>
      <c r="S33" s="422" t="e">
        <f>IF(ISNUMBER(Regressions!S43),ROUND(Regressions!S43, 1), NA())</f>
        <v>#N/A</v>
      </c>
    </row>
    <row r="34" x14ac:dyDescent="0.2">
      <c r="A34" s="240" t="str">
        <f>IF(ISBLANK(Regressions!A44), " ", Regressions!A44)</f>
        <v>Oman</v>
      </c>
      <c r="B34" s="235">
        <f>IF(ISBLANK(Regressions!B44), " ", Regressions!B44)</f>
        <v>2013</v>
      </c>
      <c r="C34" s="238" t="str">
        <f>IF(ISBLANK(Regressions!C44), " ", Regressions!C44)</f>
        <v>Urban</v>
      </c>
      <c r="D34" s="242">
        <f>IF(ISBLANK(Regressions!D44), " ", Regressions!D44)</f>
        <v>536450.00237342832</v>
      </c>
      <c r="E34" s="419" t="e">
        <f>IF(ISNUMBER(Regressions!E44),ROUND(Regressions!E44, 1), NA())</f>
        <v>#N/A</v>
      </c>
      <c r="F34" s="306" t="e">
        <f>IF(ISNUMBER(Regressions!F44),ROUND(Regressions!F44, 1), NA())</f>
        <v>#N/A</v>
      </c>
      <c r="G34" s="420" t="e">
        <f>IF(ISNUMBER(Regressions!G44),ROUND(Regressions!G44, 1), NA())</f>
        <v>#N/A</v>
      </c>
      <c r="H34" s="421" t="e">
        <f>IF(ISNUMBER(Regressions!H44),ROUND(Regressions!H44, 1), NA())</f>
        <v>#N/A</v>
      </c>
      <c r="I34" s="422" t="e">
        <f>IF(ISNUMBER(Regressions!I44),ROUND(Regressions!I44, 1), NA())</f>
        <v>#N/A</v>
      </c>
      <c r="J34" s="423" t="e">
        <f>IF(ISNUMBER(Regressions!J44),ROUND(Regressions!J44, 1), NA())</f>
        <v>#N/A</v>
      </c>
      <c r="K34" s="306" t="e">
        <f>IF(ISNUMBER(Regressions!K44),ROUND(Regressions!K44, 1), NA())</f>
        <v>#N/A</v>
      </c>
      <c r="L34" s="424" t="e">
        <f>IF(ISNUMBER(Regressions!L44),ROUND(Regressions!L44, 1), NA())</f>
        <v>#N/A</v>
      </c>
      <c r="M34" s="421" t="e">
        <f>IF(ISNUMBER(Regressions!M44),ROUND(Regressions!M44, 1), NA())</f>
        <v>#N/A</v>
      </c>
      <c r="N34" s="425" t="e">
        <f>IF(ISNUMBER(Regressions!N44),ROUND(Regressions!N44, 1), NA())</f>
        <v>#N/A</v>
      </c>
      <c r="O34" s="419" t="e">
        <f>IF(ISNUMBER(Regressions!O44),ROUND(Regressions!O44, 1), NA())</f>
        <v>#N/A</v>
      </c>
      <c r="P34" s="306" t="e">
        <f>IF(ISNUMBER(Regressions!P44),ROUND(Regressions!P44, 1), NA())</f>
        <v>#N/A</v>
      </c>
      <c r="Q34" s="426" t="e">
        <f>IF(ISNUMBER(Regressions!Q44),ROUND(Regressions!Q44, 1), NA())</f>
        <v>#N/A</v>
      </c>
      <c r="R34" s="421" t="e">
        <f>IF(ISNUMBER(Regressions!R44),ROUND(Regressions!R44, 1), NA())</f>
        <v>#N/A</v>
      </c>
      <c r="S34" s="422" t="e">
        <f>IF(ISNUMBER(Regressions!S44),ROUND(Regressions!S44, 1), NA())</f>
        <v>#N/A</v>
      </c>
    </row>
    <row r="35" x14ac:dyDescent="0.2">
      <c r="A35" s="240" t="str">
        <f>IF(ISBLANK(Regressions!A45), " ", Regressions!A45)</f>
        <v>Oman</v>
      </c>
      <c r="B35" s="235">
        <f>IF(ISBLANK(Regressions!B45), " ", Regressions!B45)</f>
        <v>2014</v>
      </c>
      <c r="C35" s="238" t="str">
        <f>IF(ISBLANK(Regressions!C45), " ", Regressions!C45)</f>
        <v>Urban</v>
      </c>
      <c r="D35" s="242">
        <f>IF(ISBLANK(Regressions!D45), " ", Regressions!D45)</f>
        <v>549367.01464736939</v>
      </c>
      <c r="E35" s="419" t="e">
        <f>IF(ISNUMBER(Regressions!E45),ROUND(Regressions!E45, 1), NA())</f>
        <v>#N/A</v>
      </c>
      <c r="F35" s="306" t="e">
        <f>IF(ISNUMBER(Regressions!F45),ROUND(Regressions!F45, 1), NA())</f>
        <v>#N/A</v>
      </c>
      <c r="G35" s="420" t="e">
        <f>IF(ISNUMBER(Regressions!G45),ROUND(Regressions!G45, 1), NA())</f>
        <v>#N/A</v>
      </c>
      <c r="H35" s="421" t="e">
        <f>IF(ISNUMBER(Regressions!H45),ROUND(Regressions!H45, 1), NA())</f>
        <v>#N/A</v>
      </c>
      <c r="I35" s="422" t="e">
        <f>IF(ISNUMBER(Regressions!I45),ROUND(Regressions!I45, 1), NA())</f>
        <v>#N/A</v>
      </c>
      <c r="J35" s="423" t="e">
        <f>IF(ISNUMBER(Regressions!J45),ROUND(Regressions!J45, 1), NA())</f>
        <v>#N/A</v>
      </c>
      <c r="K35" s="306" t="e">
        <f>IF(ISNUMBER(Regressions!K45),ROUND(Regressions!K45, 1), NA())</f>
        <v>#N/A</v>
      </c>
      <c r="L35" s="424" t="e">
        <f>IF(ISNUMBER(Regressions!L45),ROUND(Regressions!L45, 1), NA())</f>
        <v>#N/A</v>
      </c>
      <c r="M35" s="421" t="e">
        <f>IF(ISNUMBER(Regressions!M45),ROUND(Regressions!M45, 1), NA())</f>
        <v>#N/A</v>
      </c>
      <c r="N35" s="425" t="e">
        <f>IF(ISNUMBER(Regressions!N45),ROUND(Regressions!N45, 1), NA())</f>
        <v>#N/A</v>
      </c>
      <c r="O35" s="419" t="e">
        <f>IF(ISNUMBER(Regressions!O45),ROUND(Regressions!O45, 1), NA())</f>
        <v>#N/A</v>
      </c>
      <c r="P35" s="306" t="e">
        <f>IF(ISNUMBER(Regressions!P45),ROUND(Regressions!P45, 1), NA())</f>
        <v>#N/A</v>
      </c>
      <c r="Q35" s="426" t="e">
        <f>IF(ISNUMBER(Regressions!Q45),ROUND(Regressions!Q45, 1), NA())</f>
        <v>#N/A</v>
      </c>
      <c r="R35" s="421" t="e">
        <f>IF(ISNUMBER(Regressions!R45),ROUND(Regressions!R45, 1), NA())</f>
        <v>#N/A</v>
      </c>
      <c r="S35" s="422" t="e">
        <f>IF(ISNUMBER(Regressions!S45),ROUND(Regressions!S45, 1), NA())</f>
        <v>#N/A</v>
      </c>
    </row>
    <row r="36" x14ac:dyDescent="0.2">
      <c r="A36" s="240" t="str">
        <f>IF(ISBLANK(Regressions!A46), " ", Regressions!A46)</f>
        <v>Oman</v>
      </c>
      <c r="B36" s="235">
        <f>IF(ISBLANK(Regressions!B46), " ", Regressions!B46)</f>
        <v>2015</v>
      </c>
      <c r="C36" s="238" t="str">
        <f>IF(ISBLANK(Regressions!C46), " ", Regressions!C46)</f>
        <v>Urban</v>
      </c>
      <c r="D36" s="242">
        <f>IF(ISBLANK(Regressions!D46), " ", Regressions!D46)</f>
        <v>565853.97763916012</v>
      </c>
      <c r="E36" s="419" t="e">
        <f>IF(ISNUMBER(Regressions!E46),ROUND(Regressions!E46, 1), NA())</f>
        <v>#N/A</v>
      </c>
      <c r="F36" s="306" t="e">
        <f>IF(ISNUMBER(Regressions!F46),ROUND(Regressions!F46, 1), NA())</f>
        <v>#N/A</v>
      </c>
      <c r="G36" s="420" t="e">
        <f>IF(ISNUMBER(Regressions!G46),ROUND(Regressions!G46, 1), NA())</f>
        <v>#N/A</v>
      </c>
      <c r="H36" s="421" t="e">
        <f>IF(ISNUMBER(Regressions!H46),ROUND(Regressions!H46, 1), NA())</f>
        <v>#N/A</v>
      </c>
      <c r="I36" s="422" t="e">
        <f>IF(ISNUMBER(Regressions!I46),ROUND(Regressions!I46, 1), NA())</f>
        <v>#N/A</v>
      </c>
      <c r="J36" s="423" t="e">
        <f>IF(ISNUMBER(Regressions!J46),ROUND(Regressions!J46, 1), NA())</f>
        <v>#N/A</v>
      </c>
      <c r="K36" s="306" t="e">
        <f>IF(ISNUMBER(Regressions!K46),ROUND(Regressions!K46, 1), NA())</f>
        <v>#N/A</v>
      </c>
      <c r="L36" s="424" t="e">
        <f>IF(ISNUMBER(Regressions!L46),ROUND(Regressions!L46, 1), NA())</f>
        <v>#N/A</v>
      </c>
      <c r="M36" s="421" t="e">
        <f>IF(ISNUMBER(Regressions!M46),ROUND(Regressions!M46, 1), NA())</f>
        <v>#N/A</v>
      </c>
      <c r="N36" s="425" t="e">
        <f>IF(ISNUMBER(Regressions!N46),ROUND(Regressions!N46, 1), NA())</f>
        <v>#N/A</v>
      </c>
      <c r="O36" s="419" t="e">
        <f>IF(ISNUMBER(Regressions!O46),ROUND(Regressions!O46, 1), NA())</f>
        <v>#N/A</v>
      </c>
      <c r="P36" s="306" t="e">
        <f>IF(ISNUMBER(Regressions!P46),ROUND(Regressions!P46, 1), NA())</f>
        <v>#N/A</v>
      </c>
      <c r="Q36" s="426" t="e">
        <f>IF(ISNUMBER(Regressions!Q46),ROUND(Regressions!Q46, 1), NA())</f>
        <v>#N/A</v>
      </c>
      <c r="R36" s="421" t="e">
        <f>IF(ISNUMBER(Regressions!R46),ROUND(Regressions!R46, 1), NA())</f>
        <v>#N/A</v>
      </c>
      <c r="S36" s="422" t="e">
        <f>IF(ISNUMBER(Regressions!S46),ROUND(Regressions!S46, 1), NA())</f>
        <v>#N/A</v>
      </c>
    </row>
    <row r="37" x14ac:dyDescent="0.2">
      <c r="A37" s="396" t="str">
        <f>IF(ISBLANK(Regressions!A47), " ", Regressions!A47)</f>
        <v>Oman</v>
      </c>
      <c r="B37" s="397">
        <f>IF(ISBLANK(Regressions!B47), " ", Regressions!B47)</f>
        <v>2016</v>
      </c>
      <c r="C37" s="398" t="str">
        <f>IF(ISBLANK(Regressions!C47), " ", Regressions!C47)</f>
        <v>Urban</v>
      </c>
      <c r="D37" s="399">
        <f>IF(ISBLANK(Regressions!D47), " ", Regressions!D47)</f>
        <v>585943.00281311036</v>
      </c>
      <c r="E37" s="427" t="e">
        <f>IF(ISNUMBER(Regressions!E47),ROUND(Regressions!E47, 1), NA())</f>
        <v>#N/A</v>
      </c>
      <c r="F37" s="307" t="e">
        <f>IF(ISNUMBER(Regressions!F47),ROUND(Regressions!F47, 1), NA())</f>
        <v>#N/A</v>
      </c>
      <c r="G37" s="428" t="e">
        <f>IF(ISNUMBER(Regressions!G47),ROUND(Regressions!G47, 1), NA())</f>
        <v>#N/A</v>
      </c>
      <c r="H37" s="429" t="e">
        <f>IF(ISNUMBER(Regressions!H47),ROUND(Regressions!H47, 1), NA())</f>
        <v>#N/A</v>
      </c>
      <c r="I37" s="430" t="e">
        <f>IF(ISNUMBER(Regressions!I47),ROUND(Regressions!I47, 1), NA())</f>
        <v>#N/A</v>
      </c>
      <c r="J37" s="431" t="e">
        <f>IF(ISNUMBER(Regressions!J47),ROUND(Regressions!J47, 1), NA())</f>
        <v>#N/A</v>
      </c>
      <c r="K37" s="307" t="e">
        <f>IF(ISNUMBER(Regressions!K47),ROUND(Regressions!K47, 1), NA())</f>
        <v>#N/A</v>
      </c>
      <c r="L37" s="432" t="e">
        <f>IF(ISNUMBER(Regressions!L47),ROUND(Regressions!L47, 1), NA())</f>
        <v>#N/A</v>
      </c>
      <c r="M37" s="429" t="e">
        <f>IF(ISNUMBER(Regressions!M47),ROUND(Regressions!M47, 1), NA())</f>
        <v>#N/A</v>
      </c>
      <c r="N37" s="433" t="e">
        <f>IF(ISNUMBER(Regressions!N47),ROUND(Regressions!N47, 1), NA())</f>
        <v>#N/A</v>
      </c>
      <c r="O37" s="427" t="e">
        <f>IF(ISNUMBER(Regressions!O47),ROUND(Regressions!O47, 1), NA())</f>
        <v>#N/A</v>
      </c>
      <c r="P37" s="307" t="e">
        <f>IF(ISNUMBER(Regressions!P47),ROUND(Regressions!P47, 1), NA())</f>
        <v>#N/A</v>
      </c>
      <c r="Q37" s="434" t="e">
        <f>IF(ISNUMBER(Regressions!Q47),ROUND(Regressions!Q47, 1), NA())</f>
        <v>#N/A</v>
      </c>
      <c r="R37" s="429" t="e">
        <f>IF(ISNUMBER(Regressions!R47),ROUND(Regressions!R47, 1), NA())</f>
        <v>#N/A</v>
      </c>
      <c r="S37" s="430" t="e">
        <f>IF(ISNUMBER(Regressions!S47),ROUND(Regressions!S47, 1), NA())</f>
        <v>#N/A</v>
      </c>
    </row>
    <row r="38" x14ac:dyDescent="0.2">
      <c r="A38" s="240" t="str">
        <f>IF(ISBLANK(Regressions!A48), " ", Regressions!A48)</f>
        <v>Oman</v>
      </c>
      <c r="B38" s="235">
        <f>IF(ISBLANK(Regressions!B48), " ", Regressions!B48)</f>
        <v>2000</v>
      </c>
      <c r="C38" s="238" t="str">
        <f>IF(ISBLANK(Regressions!C48), " ", Regressions!C48)</f>
        <v>Rural</v>
      </c>
      <c r="D38" s="242">
        <f>IF(ISBLANK(Regressions!D48), " ", Regressions!D48)</f>
        <v>218701.9860823059</v>
      </c>
      <c r="E38" s="419" t="e">
        <f>IF(ISNUMBER(Regressions!E48),ROUND(Regressions!E48, 1), NA())</f>
        <v>#N/A</v>
      </c>
      <c r="F38" s="306" t="e">
        <f>IF(ISNUMBER(Regressions!F48),ROUND(Regressions!F48, 1), NA())</f>
        <v>#N/A</v>
      </c>
      <c r="G38" s="420" t="e">
        <f>IF(ISNUMBER(Regressions!G48),ROUND(Regressions!G48, 1), NA())</f>
        <v>#N/A</v>
      </c>
      <c r="H38" s="421" t="e">
        <f>IF(ISNUMBER(Regressions!H48),ROUND(Regressions!H48, 1), NA())</f>
        <v>#N/A</v>
      </c>
      <c r="I38" s="422" t="e">
        <f>IF(ISNUMBER(Regressions!I48),ROUND(Regressions!I48, 1), NA())</f>
        <v>#N/A</v>
      </c>
      <c r="J38" s="423" t="e">
        <f>IF(ISNUMBER(Regressions!J48),ROUND(Regressions!J48, 1), NA())</f>
        <v>#N/A</v>
      </c>
      <c r="K38" s="306" t="e">
        <f>IF(ISNUMBER(Regressions!K48),ROUND(Regressions!K48, 1), NA())</f>
        <v>#N/A</v>
      </c>
      <c r="L38" s="424" t="e">
        <f>IF(ISNUMBER(Regressions!L48),ROUND(Regressions!L48, 1), NA())</f>
        <v>#N/A</v>
      </c>
      <c r="M38" s="421" t="e">
        <f>IF(ISNUMBER(Regressions!M48),ROUND(Regressions!M48, 1), NA())</f>
        <v>#N/A</v>
      </c>
      <c r="N38" s="425" t="e">
        <f>IF(ISNUMBER(Regressions!N48),ROUND(Regressions!N48, 1), NA())</f>
        <v>#N/A</v>
      </c>
      <c r="O38" s="419" t="e">
        <f>IF(ISNUMBER(Regressions!O48),ROUND(Regressions!O48, 1), NA())</f>
        <v>#N/A</v>
      </c>
      <c r="P38" s="306" t="e">
        <f>IF(ISNUMBER(Regressions!P48),ROUND(Regressions!P48, 1), NA())</f>
        <v>#N/A</v>
      </c>
      <c r="Q38" s="426" t="e">
        <f>IF(ISNUMBER(Regressions!Q48),ROUND(Regressions!Q48, 1), NA())</f>
        <v>#N/A</v>
      </c>
      <c r="R38" s="421" t="e">
        <f>IF(ISNUMBER(Regressions!R48),ROUND(Regressions!R48, 1), NA())</f>
        <v>#N/A</v>
      </c>
      <c r="S38" s="422" t="e">
        <f>IF(ISNUMBER(Regressions!S48),ROUND(Regressions!S48, 1), NA())</f>
        <v>#N/A</v>
      </c>
    </row>
    <row r="39" x14ac:dyDescent="0.2">
      <c r="A39" s="240" t="str">
        <f>IF(ISBLANK(Regressions!A49), " ", Regressions!A49)</f>
        <v>Oman</v>
      </c>
      <c r="B39" s="235">
        <f>IF(ISBLANK(Regressions!B49), " ", Regressions!B49)</f>
        <v>2001</v>
      </c>
      <c r="C39" s="238" t="str">
        <f>IF(ISBLANK(Regressions!C49), " ", Regressions!C49)</f>
        <v>Rural</v>
      </c>
      <c r="D39" s="242">
        <f>IF(ISBLANK(Regressions!D49), " ", Regressions!D49)</f>
        <v>218129.01121444703</v>
      </c>
      <c r="E39" s="419" t="e">
        <f>IF(ISNUMBER(Regressions!E49),ROUND(Regressions!E49, 1), NA())</f>
        <v>#N/A</v>
      </c>
      <c r="F39" s="306" t="e">
        <f>IF(ISNUMBER(Regressions!F49),ROUND(Regressions!F49, 1), NA())</f>
        <v>#N/A</v>
      </c>
      <c r="G39" s="420" t="e">
        <f>IF(ISNUMBER(Regressions!G49),ROUND(Regressions!G49, 1), NA())</f>
        <v>#N/A</v>
      </c>
      <c r="H39" s="421" t="e">
        <f>IF(ISNUMBER(Regressions!H49),ROUND(Regressions!H49, 1), NA())</f>
        <v>#N/A</v>
      </c>
      <c r="I39" s="422" t="e">
        <f>IF(ISNUMBER(Regressions!I49),ROUND(Regressions!I49, 1), NA())</f>
        <v>#N/A</v>
      </c>
      <c r="J39" s="423" t="e">
        <f>IF(ISNUMBER(Regressions!J49),ROUND(Regressions!J49, 1), NA())</f>
        <v>#N/A</v>
      </c>
      <c r="K39" s="306" t="e">
        <f>IF(ISNUMBER(Regressions!K49),ROUND(Regressions!K49, 1), NA())</f>
        <v>#N/A</v>
      </c>
      <c r="L39" s="424" t="e">
        <f>IF(ISNUMBER(Regressions!L49),ROUND(Regressions!L49, 1), NA())</f>
        <v>#N/A</v>
      </c>
      <c r="M39" s="421" t="e">
        <f>IF(ISNUMBER(Regressions!M49),ROUND(Regressions!M49, 1), NA())</f>
        <v>#N/A</v>
      </c>
      <c r="N39" s="425" t="e">
        <f>IF(ISNUMBER(Regressions!N49),ROUND(Regressions!N49, 1), NA())</f>
        <v>#N/A</v>
      </c>
      <c r="O39" s="419" t="e">
        <f>IF(ISNUMBER(Regressions!O49),ROUND(Regressions!O49, 1), NA())</f>
        <v>#N/A</v>
      </c>
      <c r="P39" s="306" t="e">
        <f>IF(ISNUMBER(Regressions!P49),ROUND(Regressions!P49, 1), NA())</f>
        <v>#N/A</v>
      </c>
      <c r="Q39" s="426" t="e">
        <f>IF(ISNUMBER(Regressions!Q49),ROUND(Regressions!Q49, 1), NA())</f>
        <v>#N/A</v>
      </c>
      <c r="R39" s="421" t="e">
        <f>IF(ISNUMBER(Regressions!R49),ROUND(Regressions!R49, 1), NA())</f>
        <v>#N/A</v>
      </c>
      <c r="S39" s="422" t="e">
        <f>IF(ISNUMBER(Regressions!S49),ROUND(Regressions!S49, 1), NA())</f>
        <v>#N/A</v>
      </c>
    </row>
    <row r="40" x14ac:dyDescent="0.2">
      <c r="A40" s="240" t="str">
        <f>IF(ISBLANK(Regressions!A50), " ", Regressions!A50)</f>
        <v>Oman</v>
      </c>
      <c r="B40" s="235">
        <f>IF(ISBLANK(Regressions!B50), " ", Regressions!B50)</f>
        <v>2002</v>
      </c>
      <c r="C40" s="238" t="str">
        <f>IF(ISBLANK(Regressions!C50), " ", Regressions!C50)</f>
        <v>Rural</v>
      </c>
      <c r="D40" s="242">
        <f>IF(ISBLANK(Regressions!D50), " ", Regressions!D50)</f>
        <v>219652.98450256349</v>
      </c>
      <c r="E40" s="419" t="e">
        <f>IF(ISNUMBER(Regressions!E50),ROUND(Regressions!E50, 1), NA())</f>
        <v>#N/A</v>
      </c>
      <c r="F40" s="306" t="e">
        <f>IF(ISNUMBER(Regressions!F50),ROUND(Regressions!F50, 1), NA())</f>
        <v>#N/A</v>
      </c>
      <c r="G40" s="420" t="e">
        <f>IF(ISNUMBER(Regressions!G50),ROUND(Regressions!G50, 1), NA())</f>
        <v>#N/A</v>
      </c>
      <c r="H40" s="421" t="e">
        <f>IF(ISNUMBER(Regressions!H50),ROUND(Regressions!H50, 1), NA())</f>
        <v>#N/A</v>
      </c>
      <c r="I40" s="422" t="e">
        <f>IF(ISNUMBER(Regressions!I50),ROUND(Regressions!I50, 1), NA())</f>
        <v>#N/A</v>
      </c>
      <c r="J40" s="423" t="e">
        <f>IF(ISNUMBER(Regressions!J50),ROUND(Regressions!J50, 1), NA())</f>
        <v>#N/A</v>
      </c>
      <c r="K40" s="306" t="e">
        <f>IF(ISNUMBER(Regressions!K50),ROUND(Regressions!K50, 1), NA())</f>
        <v>#N/A</v>
      </c>
      <c r="L40" s="424" t="e">
        <f>IF(ISNUMBER(Regressions!L50),ROUND(Regressions!L50, 1), NA())</f>
        <v>#N/A</v>
      </c>
      <c r="M40" s="421" t="e">
        <f>IF(ISNUMBER(Regressions!M50),ROUND(Regressions!M50, 1), NA())</f>
        <v>#N/A</v>
      </c>
      <c r="N40" s="425" t="e">
        <f>IF(ISNUMBER(Regressions!N50),ROUND(Regressions!N50, 1), NA())</f>
        <v>#N/A</v>
      </c>
      <c r="O40" s="419" t="e">
        <f>IF(ISNUMBER(Regressions!O50),ROUND(Regressions!O50, 1), NA())</f>
        <v>#N/A</v>
      </c>
      <c r="P40" s="306" t="e">
        <f>IF(ISNUMBER(Regressions!P50),ROUND(Regressions!P50, 1), NA())</f>
        <v>#N/A</v>
      </c>
      <c r="Q40" s="426" t="e">
        <f>IF(ISNUMBER(Regressions!Q50),ROUND(Regressions!Q50, 1), NA())</f>
        <v>#N/A</v>
      </c>
      <c r="R40" s="421" t="e">
        <f>IF(ISNUMBER(Regressions!R50),ROUND(Regressions!R50, 1), NA())</f>
        <v>#N/A</v>
      </c>
      <c r="S40" s="422" t="e">
        <f>IF(ISNUMBER(Regressions!S50),ROUND(Regressions!S50, 1), NA())</f>
        <v>#N/A</v>
      </c>
    </row>
    <row r="41" x14ac:dyDescent="0.2">
      <c r="A41" s="240" t="str">
        <f>IF(ISBLANK(Regressions!A51), " ", Regressions!A51)</f>
        <v>Oman</v>
      </c>
      <c r="B41" s="235">
        <f>IF(ISBLANK(Regressions!B51), " ", Regressions!B51)</f>
        <v>2003</v>
      </c>
      <c r="C41" s="238" t="str">
        <f>IF(ISBLANK(Regressions!C51), " ", Regressions!C51)</f>
        <v>Rural</v>
      </c>
      <c r="D41" s="242">
        <f>IF(ISBLANK(Regressions!D51), " ", Regressions!D51)</f>
        <v>221382.00553710936</v>
      </c>
      <c r="E41" s="419" t="e">
        <f>IF(ISNUMBER(Regressions!E51),ROUND(Regressions!E51, 1), NA())</f>
        <v>#N/A</v>
      </c>
      <c r="F41" s="306" t="e">
        <f>IF(ISNUMBER(Regressions!F51),ROUND(Regressions!F51, 1), NA())</f>
        <v>#N/A</v>
      </c>
      <c r="G41" s="420" t="e">
        <f>IF(ISNUMBER(Regressions!G51),ROUND(Regressions!G51, 1), NA())</f>
        <v>#N/A</v>
      </c>
      <c r="H41" s="421" t="e">
        <f>IF(ISNUMBER(Regressions!H51),ROUND(Regressions!H51, 1), NA())</f>
        <v>#N/A</v>
      </c>
      <c r="I41" s="422" t="e">
        <f>IF(ISNUMBER(Regressions!I51),ROUND(Regressions!I51, 1), NA())</f>
        <v>#N/A</v>
      </c>
      <c r="J41" s="423" t="e">
        <f>IF(ISNUMBER(Regressions!J51),ROUND(Regressions!J51, 1), NA())</f>
        <v>#N/A</v>
      </c>
      <c r="K41" s="306" t="e">
        <f>IF(ISNUMBER(Regressions!K51),ROUND(Regressions!K51, 1), NA())</f>
        <v>#N/A</v>
      </c>
      <c r="L41" s="424" t="e">
        <f>IF(ISNUMBER(Regressions!L51),ROUND(Regressions!L51, 1), NA())</f>
        <v>#N/A</v>
      </c>
      <c r="M41" s="421" t="e">
        <f>IF(ISNUMBER(Regressions!M51),ROUND(Regressions!M51, 1), NA())</f>
        <v>#N/A</v>
      </c>
      <c r="N41" s="425" t="e">
        <f>IF(ISNUMBER(Regressions!N51),ROUND(Regressions!N51, 1), NA())</f>
        <v>#N/A</v>
      </c>
      <c r="O41" s="419" t="e">
        <f>IF(ISNUMBER(Regressions!O51),ROUND(Regressions!O51, 1), NA())</f>
        <v>#N/A</v>
      </c>
      <c r="P41" s="306" t="e">
        <f>IF(ISNUMBER(Regressions!P51),ROUND(Regressions!P51, 1), NA())</f>
        <v>#N/A</v>
      </c>
      <c r="Q41" s="426" t="e">
        <f>IF(ISNUMBER(Regressions!Q51),ROUND(Regressions!Q51, 1), NA())</f>
        <v>#N/A</v>
      </c>
      <c r="R41" s="421" t="e">
        <f>IF(ISNUMBER(Regressions!R51),ROUND(Regressions!R51, 1), NA())</f>
        <v>#N/A</v>
      </c>
      <c r="S41" s="422" t="e">
        <f>IF(ISNUMBER(Regressions!S51),ROUND(Regressions!S51, 1), NA())</f>
        <v>#N/A</v>
      </c>
    </row>
    <row r="42" x14ac:dyDescent="0.2">
      <c r="A42" s="240" t="str">
        <f>IF(ISBLANK(Regressions!A52), " ", Regressions!A52)</f>
        <v>Oman</v>
      </c>
      <c r="B42" s="235">
        <f>IF(ISBLANK(Regressions!B52), " ", Regressions!B52)</f>
        <v>2004</v>
      </c>
      <c r="C42" s="238" t="str">
        <f>IF(ISBLANK(Regressions!C52), " ", Regressions!C52)</f>
        <v>Rural</v>
      </c>
      <c r="D42" s="242">
        <f>IF(ISBLANK(Regressions!D52), " ", Regressions!D52)</f>
        <v>220299.99253250123</v>
      </c>
      <c r="E42" s="419" t="e">
        <f>IF(ISNUMBER(Regressions!E52),ROUND(Regressions!E52, 1), NA())</f>
        <v>#N/A</v>
      </c>
      <c r="F42" s="306" t="e">
        <f>IF(ISNUMBER(Regressions!F52),ROUND(Regressions!F52, 1), NA())</f>
        <v>#N/A</v>
      </c>
      <c r="G42" s="420" t="e">
        <f>IF(ISNUMBER(Regressions!G52),ROUND(Regressions!G52, 1), NA())</f>
        <v>#N/A</v>
      </c>
      <c r="H42" s="421" t="e">
        <f>IF(ISNUMBER(Regressions!H52),ROUND(Regressions!H52, 1), NA())</f>
        <v>#N/A</v>
      </c>
      <c r="I42" s="422" t="e">
        <f>IF(ISNUMBER(Regressions!I52),ROUND(Regressions!I52, 1), NA())</f>
        <v>#N/A</v>
      </c>
      <c r="J42" s="423" t="e">
        <f>IF(ISNUMBER(Regressions!J52),ROUND(Regressions!J52, 1), NA())</f>
        <v>#N/A</v>
      </c>
      <c r="K42" s="306" t="e">
        <f>IF(ISNUMBER(Regressions!K52),ROUND(Regressions!K52, 1), NA())</f>
        <v>#N/A</v>
      </c>
      <c r="L42" s="424" t="e">
        <f>IF(ISNUMBER(Regressions!L52),ROUND(Regressions!L52, 1), NA())</f>
        <v>#N/A</v>
      </c>
      <c r="M42" s="421" t="e">
        <f>IF(ISNUMBER(Regressions!M52),ROUND(Regressions!M52, 1), NA())</f>
        <v>#N/A</v>
      </c>
      <c r="N42" s="425" t="e">
        <f>IF(ISNUMBER(Regressions!N52),ROUND(Regressions!N52, 1), NA())</f>
        <v>#N/A</v>
      </c>
      <c r="O42" s="419" t="e">
        <f>IF(ISNUMBER(Regressions!O52),ROUND(Regressions!O52, 1), NA())</f>
        <v>#N/A</v>
      </c>
      <c r="P42" s="306" t="e">
        <f>IF(ISNUMBER(Regressions!P52),ROUND(Regressions!P52, 1), NA())</f>
        <v>#N/A</v>
      </c>
      <c r="Q42" s="426" t="e">
        <f>IF(ISNUMBER(Regressions!Q52),ROUND(Regressions!Q52, 1), NA())</f>
        <v>#N/A</v>
      </c>
      <c r="R42" s="421" t="e">
        <f>IF(ISNUMBER(Regressions!R52),ROUND(Regressions!R52, 1), NA())</f>
        <v>#N/A</v>
      </c>
      <c r="S42" s="422" t="e">
        <f>IF(ISNUMBER(Regressions!S52),ROUND(Regressions!S52, 1), NA())</f>
        <v>#N/A</v>
      </c>
    </row>
    <row r="43" x14ac:dyDescent="0.2">
      <c r="A43" s="240" t="str">
        <f>IF(ISBLANK(Regressions!A53), " ", Regressions!A53)</f>
        <v>Oman</v>
      </c>
      <c r="B43" s="235">
        <f>IF(ISBLANK(Regressions!B53), " ", Regressions!B53)</f>
        <v>2005</v>
      </c>
      <c r="C43" s="238" t="str">
        <f>IF(ISBLANK(Regressions!C53), " ", Regressions!C53)</f>
        <v>Rural</v>
      </c>
      <c r="D43" s="242">
        <f>IF(ISBLANK(Regressions!D53), " ", Regressions!D53)</f>
        <v>216644.98768234253</v>
      </c>
      <c r="E43" s="419" t="e">
        <f>IF(ISNUMBER(Regressions!E53),ROUND(Regressions!E53, 1), NA())</f>
        <v>#N/A</v>
      </c>
      <c r="F43" s="306" t="e">
        <f>IF(ISNUMBER(Regressions!F53),ROUND(Regressions!F53, 1), NA())</f>
        <v>#N/A</v>
      </c>
      <c r="G43" s="420" t="e">
        <f>IF(ISNUMBER(Regressions!G53),ROUND(Regressions!G53, 1), NA())</f>
        <v>#N/A</v>
      </c>
      <c r="H43" s="421" t="e">
        <f>IF(ISNUMBER(Regressions!H53),ROUND(Regressions!H53, 1), NA())</f>
        <v>#N/A</v>
      </c>
      <c r="I43" s="422" t="e">
        <f>IF(ISNUMBER(Regressions!I53),ROUND(Regressions!I53, 1), NA())</f>
        <v>#N/A</v>
      </c>
      <c r="J43" s="423" t="e">
        <f>IF(ISNUMBER(Regressions!J53),ROUND(Regressions!J53, 1), NA())</f>
        <v>#N/A</v>
      </c>
      <c r="K43" s="306" t="e">
        <f>IF(ISNUMBER(Regressions!K53),ROUND(Regressions!K53, 1), NA())</f>
        <v>#N/A</v>
      </c>
      <c r="L43" s="424" t="e">
        <f>IF(ISNUMBER(Regressions!L53),ROUND(Regressions!L53, 1), NA())</f>
        <v>#N/A</v>
      </c>
      <c r="M43" s="421" t="e">
        <f>IF(ISNUMBER(Regressions!M53),ROUND(Regressions!M53, 1), NA())</f>
        <v>#N/A</v>
      </c>
      <c r="N43" s="425" t="e">
        <f>IF(ISNUMBER(Regressions!N53),ROUND(Regressions!N53, 1), NA())</f>
        <v>#N/A</v>
      </c>
      <c r="O43" s="419" t="e">
        <f>IF(ISNUMBER(Regressions!O53),ROUND(Regressions!O53, 1), NA())</f>
        <v>#N/A</v>
      </c>
      <c r="P43" s="306" t="e">
        <f>IF(ISNUMBER(Regressions!P53),ROUND(Regressions!P53, 1), NA())</f>
        <v>#N/A</v>
      </c>
      <c r="Q43" s="426" t="e">
        <f>IF(ISNUMBER(Regressions!Q53),ROUND(Regressions!Q53, 1), NA())</f>
        <v>#N/A</v>
      </c>
      <c r="R43" s="421" t="e">
        <f>IF(ISNUMBER(Regressions!R53),ROUND(Regressions!R53, 1), NA())</f>
        <v>#N/A</v>
      </c>
      <c r="S43" s="422" t="e">
        <f>IF(ISNUMBER(Regressions!S53),ROUND(Regressions!S53, 1), NA())</f>
        <v>#N/A</v>
      </c>
    </row>
    <row r="44" x14ac:dyDescent="0.2">
      <c r="A44" s="240" t="str">
        <f>IF(ISBLANK(Regressions!A54), " ", Regressions!A54)</f>
        <v>Oman</v>
      </c>
      <c r="B44" s="235">
        <f>IF(ISBLANK(Regressions!B54), " ", Regressions!B54)</f>
        <v>2006</v>
      </c>
      <c r="C44" s="238" t="str">
        <f>IF(ISBLANK(Regressions!C54), " ", Regressions!C54)</f>
        <v>Rural</v>
      </c>
      <c r="D44" s="242">
        <f>IF(ISBLANK(Regressions!D54), " ", Regressions!D54)</f>
        <v>212302.98247650146</v>
      </c>
      <c r="E44" s="419" t="e">
        <f>IF(ISNUMBER(Regressions!E54),ROUND(Regressions!E54, 1), NA())</f>
        <v>#N/A</v>
      </c>
      <c r="F44" s="306" t="e">
        <f>IF(ISNUMBER(Regressions!F54),ROUND(Regressions!F54, 1), NA())</f>
        <v>#N/A</v>
      </c>
      <c r="G44" s="420" t="e">
        <f>IF(ISNUMBER(Regressions!G54),ROUND(Regressions!G54, 1), NA())</f>
        <v>#N/A</v>
      </c>
      <c r="H44" s="421" t="e">
        <f>IF(ISNUMBER(Regressions!H54),ROUND(Regressions!H54, 1), NA())</f>
        <v>#N/A</v>
      </c>
      <c r="I44" s="422" t="e">
        <f>IF(ISNUMBER(Regressions!I54),ROUND(Regressions!I54, 1), NA())</f>
        <v>#N/A</v>
      </c>
      <c r="J44" s="423" t="e">
        <f>IF(ISNUMBER(Regressions!J54),ROUND(Regressions!J54, 1), NA())</f>
        <v>#N/A</v>
      </c>
      <c r="K44" s="306" t="e">
        <f>IF(ISNUMBER(Regressions!K54),ROUND(Regressions!K54, 1), NA())</f>
        <v>#N/A</v>
      </c>
      <c r="L44" s="424" t="e">
        <f>IF(ISNUMBER(Regressions!L54),ROUND(Regressions!L54, 1), NA())</f>
        <v>#N/A</v>
      </c>
      <c r="M44" s="421" t="e">
        <f>IF(ISNUMBER(Regressions!M54),ROUND(Regressions!M54, 1), NA())</f>
        <v>#N/A</v>
      </c>
      <c r="N44" s="425" t="e">
        <f>IF(ISNUMBER(Regressions!N54),ROUND(Regressions!N54, 1), NA())</f>
        <v>#N/A</v>
      </c>
      <c r="O44" s="419" t="e">
        <f>IF(ISNUMBER(Regressions!O54),ROUND(Regressions!O54, 1), NA())</f>
        <v>#N/A</v>
      </c>
      <c r="P44" s="306" t="e">
        <f>IF(ISNUMBER(Regressions!P54),ROUND(Regressions!P54, 1), NA())</f>
        <v>#N/A</v>
      </c>
      <c r="Q44" s="426" t="e">
        <f>IF(ISNUMBER(Regressions!Q54),ROUND(Regressions!Q54, 1), NA())</f>
        <v>#N/A</v>
      </c>
      <c r="R44" s="421" t="e">
        <f>IF(ISNUMBER(Regressions!R54),ROUND(Regressions!R54, 1), NA())</f>
        <v>#N/A</v>
      </c>
      <c r="S44" s="422" t="e">
        <f>IF(ISNUMBER(Regressions!S54),ROUND(Regressions!S54, 1), NA())</f>
        <v>#N/A</v>
      </c>
    </row>
    <row r="45" x14ac:dyDescent="0.2">
      <c r="A45" s="240" t="str">
        <f>IF(ISBLANK(Regressions!A55), " ", Regressions!A55)</f>
        <v>Oman</v>
      </c>
      <c r="B45" s="235">
        <f>IF(ISBLANK(Regressions!B55), " ", Regressions!B55)</f>
        <v>2007</v>
      </c>
      <c r="C45" s="238" t="str">
        <f>IF(ISBLANK(Regressions!C55), " ", Regressions!C55)</f>
        <v>Rural</v>
      </c>
      <c r="D45" s="242">
        <f>IF(ISBLANK(Regressions!D55), " ", Regressions!D55)</f>
        <v>202119.0274177551</v>
      </c>
      <c r="E45" s="419" t="e">
        <f>IF(ISNUMBER(Regressions!E55),ROUND(Regressions!E55, 1), NA())</f>
        <v>#N/A</v>
      </c>
      <c r="F45" s="306" t="e">
        <f>IF(ISNUMBER(Regressions!F55),ROUND(Regressions!F55, 1), NA())</f>
        <v>#N/A</v>
      </c>
      <c r="G45" s="420" t="e">
        <f>IF(ISNUMBER(Regressions!G55),ROUND(Regressions!G55, 1), NA())</f>
        <v>#N/A</v>
      </c>
      <c r="H45" s="421" t="e">
        <f>IF(ISNUMBER(Regressions!H55),ROUND(Regressions!H55, 1), NA())</f>
        <v>#N/A</v>
      </c>
      <c r="I45" s="422" t="e">
        <f>IF(ISNUMBER(Regressions!I55),ROUND(Regressions!I55, 1), NA())</f>
        <v>#N/A</v>
      </c>
      <c r="J45" s="423" t="e">
        <f>IF(ISNUMBER(Regressions!J55),ROUND(Regressions!J55, 1), NA())</f>
        <v>#N/A</v>
      </c>
      <c r="K45" s="306" t="e">
        <f>IF(ISNUMBER(Regressions!K55),ROUND(Regressions!K55, 1), NA())</f>
        <v>#N/A</v>
      </c>
      <c r="L45" s="424" t="e">
        <f>IF(ISNUMBER(Regressions!L55),ROUND(Regressions!L55, 1), NA())</f>
        <v>#N/A</v>
      </c>
      <c r="M45" s="421" t="e">
        <f>IF(ISNUMBER(Regressions!M55),ROUND(Regressions!M55, 1), NA())</f>
        <v>#N/A</v>
      </c>
      <c r="N45" s="425" t="e">
        <f>IF(ISNUMBER(Regressions!N55),ROUND(Regressions!N55, 1), NA())</f>
        <v>#N/A</v>
      </c>
      <c r="O45" s="419" t="e">
        <f>IF(ISNUMBER(Regressions!O55),ROUND(Regressions!O55, 1), NA())</f>
        <v>#N/A</v>
      </c>
      <c r="P45" s="306" t="e">
        <f>IF(ISNUMBER(Regressions!P55),ROUND(Regressions!P55, 1), NA())</f>
        <v>#N/A</v>
      </c>
      <c r="Q45" s="426" t="e">
        <f>IF(ISNUMBER(Regressions!Q55),ROUND(Regressions!Q55, 1), NA())</f>
        <v>#N/A</v>
      </c>
      <c r="R45" s="421" t="e">
        <f>IF(ISNUMBER(Regressions!R55),ROUND(Regressions!R55, 1), NA())</f>
        <v>#N/A</v>
      </c>
      <c r="S45" s="422" t="e">
        <f>IF(ISNUMBER(Regressions!S55),ROUND(Regressions!S55, 1), NA())</f>
        <v>#N/A</v>
      </c>
    </row>
    <row r="46" x14ac:dyDescent="0.2">
      <c r="A46" s="240" t="str">
        <f>IF(ISBLANK(Regressions!A56), " ", Regressions!A56)</f>
        <v>Oman</v>
      </c>
      <c r="B46" s="235">
        <f>IF(ISBLANK(Regressions!B56), " ", Regressions!B56)</f>
        <v>2008</v>
      </c>
      <c r="C46" s="238" t="str">
        <f>IF(ISBLANK(Regressions!C56), " ", Regressions!C56)</f>
        <v>Rural</v>
      </c>
      <c r="D46" s="242">
        <f>IF(ISBLANK(Regressions!D56), " ", Regressions!D56)</f>
        <v>191176.02278060914</v>
      </c>
      <c r="E46" s="419" t="e">
        <f>IF(ISNUMBER(Regressions!E56),ROUND(Regressions!E56, 1), NA())</f>
        <v>#N/A</v>
      </c>
      <c r="F46" s="306" t="e">
        <f>IF(ISNUMBER(Regressions!F56),ROUND(Regressions!F56, 1), NA())</f>
        <v>#N/A</v>
      </c>
      <c r="G46" s="420" t="e">
        <f>IF(ISNUMBER(Regressions!G56),ROUND(Regressions!G56, 1), NA())</f>
        <v>#N/A</v>
      </c>
      <c r="H46" s="421" t="e">
        <f>IF(ISNUMBER(Regressions!H56),ROUND(Regressions!H56, 1), NA())</f>
        <v>#N/A</v>
      </c>
      <c r="I46" s="422" t="e">
        <f>IF(ISNUMBER(Regressions!I56),ROUND(Regressions!I56, 1), NA())</f>
        <v>#N/A</v>
      </c>
      <c r="J46" s="423" t="e">
        <f>IF(ISNUMBER(Regressions!J56),ROUND(Regressions!J56, 1), NA())</f>
        <v>#N/A</v>
      </c>
      <c r="K46" s="306" t="e">
        <f>IF(ISNUMBER(Regressions!K56),ROUND(Regressions!K56, 1), NA())</f>
        <v>#N/A</v>
      </c>
      <c r="L46" s="424" t="e">
        <f>IF(ISNUMBER(Regressions!L56),ROUND(Regressions!L56, 1), NA())</f>
        <v>#N/A</v>
      </c>
      <c r="M46" s="421" t="e">
        <f>IF(ISNUMBER(Regressions!M56),ROUND(Regressions!M56, 1), NA())</f>
        <v>#N/A</v>
      </c>
      <c r="N46" s="425" t="e">
        <f>IF(ISNUMBER(Regressions!N56),ROUND(Regressions!N56, 1), NA())</f>
        <v>#N/A</v>
      </c>
      <c r="O46" s="419" t="e">
        <f>IF(ISNUMBER(Regressions!O56),ROUND(Regressions!O56, 1), NA())</f>
        <v>#N/A</v>
      </c>
      <c r="P46" s="306" t="e">
        <f>IF(ISNUMBER(Regressions!P56),ROUND(Regressions!P56, 1), NA())</f>
        <v>#N/A</v>
      </c>
      <c r="Q46" s="426" t="e">
        <f>IF(ISNUMBER(Regressions!Q56),ROUND(Regressions!Q56, 1), NA())</f>
        <v>#N/A</v>
      </c>
      <c r="R46" s="421" t="e">
        <f>IF(ISNUMBER(Regressions!R56),ROUND(Regressions!R56, 1), NA())</f>
        <v>#N/A</v>
      </c>
      <c r="S46" s="422" t="e">
        <f>IF(ISNUMBER(Regressions!S56),ROUND(Regressions!S56, 1), NA())</f>
        <v>#N/A</v>
      </c>
    </row>
    <row r="47" x14ac:dyDescent="0.2">
      <c r="A47" s="240" t="str">
        <f>IF(ISBLANK(Regressions!A57), " ", Regressions!A57)</f>
        <v>Oman</v>
      </c>
      <c r="B47" s="235">
        <f>IF(ISBLANK(Regressions!B57), " ", Regressions!B57)</f>
        <v>2009</v>
      </c>
      <c r="C47" s="238" t="str">
        <f>IF(ISBLANK(Regressions!C57), " ", Regressions!C57)</f>
        <v>Rural</v>
      </c>
      <c r="D47" s="242">
        <f>IF(ISBLANK(Regressions!D57), " ", Regressions!D57)</f>
        <v>181044.99524894712</v>
      </c>
      <c r="E47" s="419" t="e">
        <f>IF(ISNUMBER(Regressions!E57),ROUND(Regressions!E57, 1), NA())</f>
        <v>#N/A</v>
      </c>
      <c r="F47" s="306" t="e">
        <f>IF(ISNUMBER(Regressions!F57),ROUND(Regressions!F57, 1), NA())</f>
        <v>#N/A</v>
      </c>
      <c r="G47" s="420" t="e">
        <f>IF(ISNUMBER(Regressions!G57),ROUND(Regressions!G57, 1), NA())</f>
        <v>#N/A</v>
      </c>
      <c r="H47" s="421" t="e">
        <f>IF(ISNUMBER(Regressions!H57),ROUND(Regressions!H57, 1), NA())</f>
        <v>#N/A</v>
      </c>
      <c r="I47" s="422" t="e">
        <f>IF(ISNUMBER(Regressions!I57),ROUND(Regressions!I57, 1), NA())</f>
        <v>#N/A</v>
      </c>
      <c r="J47" s="423" t="e">
        <f>IF(ISNUMBER(Regressions!J57),ROUND(Regressions!J57, 1), NA())</f>
        <v>#N/A</v>
      </c>
      <c r="K47" s="306" t="e">
        <f>IF(ISNUMBER(Regressions!K57),ROUND(Regressions!K57, 1), NA())</f>
        <v>#N/A</v>
      </c>
      <c r="L47" s="424" t="e">
        <f>IF(ISNUMBER(Regressions!L57),ROUND(Regressions!L57, 1), NA())</f>
        <v>#N/A</v>
      </c>
      <c r="M47" s="421" t="e">
        <f>IF(ISNUMBER(Regressions!M57),ROUND(Regressions!M57, 1), NA())</f>
        <v>#N/A</v>
      </c>
      <c r="N47" s="425" t="e">
        <f>IF(ISNUMBER(Regressions!N57),ROUND(Regressions!N57, 1), NA())</f>
        <v>#N/A</v>
      </c>
      <c r="O47" s="419" t="e">
        <f>IF(ISNUMBER(Regressions!O57),ROUND(Regressions!O57, 1), NA())</f>
        <v>#N/A</v>
      </c>
      <c r="P47" s="306" t="e">
        <f>IF(ISNUMBER(Regressions!P57),ROUND(Regressions!P57, 1), NA())</f>
        <v>#N/A</v>
      </c>
      <c r="Q47" s="426" t="e">
        <f>IF(ISNUMBER(Regressions!Q57),ROUND(Regressions!Q57, 1), NA())</f>
        <v>#N/A</v>
      </c>
      <c r="R47" s="421" t="e">
        <f>IF(ISNUMBER(Regressions!R57),ROUND(Regressions!R57, 1), NA())</f>
        <v>#N/A</v>
      </c>
      <c r="S47" s="422" t="e">
        <f>IF(ISNUMBER(Regressions!S57),ROUND(Regressions!S57, 1), NA())</f>
        <v>#N/A</v>
      </c>
    </row>
    <row r="48" x14ac:dyDescent="0.2">
      <c r="A48" s="240" t="str">
        <f>IF(ISBLANK(Regressions!A58), " ", Regressions!A58)</f>
        <v>Oman</v>
      </c>
      <c r="B48" s="235">
        <f>IF(ISBLANK(Regressions!B58), " ", Regressions!B58)</f>
        <v>2010</v>
      </c>
      <c r="C48" s="238" t="str">
        <f>IF(ISBLANK(Regressions!C58), " ", Regressions!C58)</f>
        <v>Rural</v>
      </c>
      <c r="D48" s="242">
        <f>IF(ISBLANK(Regressions!D58), " ", Regressions!D58)</f>
        <v>173086.02562500001</v>
      </c>
      <c r="E48" s="419" t="e">
        <f>IF(ISNUMBER(Regressions!E58),ROUND(Regressions!E58, 1), NA())</f>
        <v>#N/A</v>
      </c>
      <c r="F48" s="306" t="e">
        <f>IF(ISNUMBER(Regressions!F58),ROUND(Regressions!F58, 1), NA())</f>
        <v>#N/A</v>
      </c>
      <c r="G48" s="420" t="e">
        <f>IF(ISNUMBER(Regressions!G58),ROUND(Regressions!G58, 1), NA())</f>
        <v>#N/A</v>
      </c>
      <c r="H48" s="421" t="e">
        <f>IF(ISNUMBER(Regressions!H58),ROUND(Regressions!H58, 1), NA())</f>
        <v>#N/A</v>
      </c>
      <c r="I48" s="422" t="e">
        <f>IF(ISNUMBER(Regressions!I58),ROUND(Regressions!I58, 1), NA())</f>
        <v>#N/A</v>
      </c>
      <c r="J48" s="423" t="e">
        <f>IF(ISNUMBER(Regressions!J58),ROUND(Regressions!J58, 1), NA())</f>
        <v>#N/A</v>
      </c>
      <c r="K48" s="306" t="e">
        <f>IF(ISNUMBER(Regressions!K58),ROUND(Regressions!K58, 1), NA())</f>
        <v>#N/A</v>
      </c>
      <c r="L48" s="424" t="e">
        <f>IF(ISNUMBER(Regressions!L58),ROUND(Regressions!L58, 1), NA())</f>
        <v>#N/A</v>
      </c>
      <c r="M48" s="421" t="e">
        <f>IF(ISNUMBER(Regressions!M58),ROUND(Regressions!M58, 1), NA())</f>
        <v>#N/A</v>
      </c>
      <c r="N48" s="425" t="e">
        <f>IF(ISNUMBER(Regressions!N58),ROUND(Regressions!N58, 1), NA())</f>
        <v>#N/A</v>
      </c>
      <c r="O48" s="419" t="e">
        <f>IF(ISNUMBER(Regressions!O58),ROUND(Regressions!O58, 1), NA())</f>
        <v>#N/A</v>
      </c>
      <c r="P48" s="306" t="e">
        <f>IF(ISNUMBER(Regressions!P58),ROUND(Regressions!P58, 1), NA())</f>
        <v>#N/A</v>
      </c>
      <c r="Q48" s="426" t="e">
        <f>IF(ISNUMBER(Regressions!Q58),ROUND(Regressions!Q58, 1), NA())</f>
        <v>#N/A</v>
      </c>
      <c r="R48" s="421" t="e">
        <f>IF(ISNUMBER(Regressions!R58),ROUND(Regressions!R58, 1), NA())</f>
        <v>#N/A</v>
      </c>
      <c r="S48" s="422" t="e">
        <f>IF(ISNUMBER(Regressions!S58),ROUND(Regressions!S58, 1), NA())</f>
        <v>#N/A</v>
      </c>
    </row>
    <row r="49" x14ac:dyDescent="0.2">
      <c r="A49" s="240" t="str">
        <f>IF(ISBLANK(Regressions!A59), " ", Regressions!A59)</f>
        <v>Oman</v>
      </c>
      <c r="B49" s="235">
        <f>IF(ISBLANK(Regressions!B59), " ", Regressions!B59)</f>
        <v>2011</v>
      </c>
      <c r="C49" s="238" t="str">
        <f>IF(ISBLANK(Regressions!C59), " ", Regressions!C59)</f>
        <v>Rural</v>
      </c>
      <c r="D49" s="242">
        <f>IF(ISBLANK(Regressions!D59), " ", Regressions!D59)</f>
        <v>168250.97844276429</v>
      </c>
      <c r="E49" s="419" t="e">
        <f>IF(ISNUMBER(Regressions!E59),ROUND(Regressions!E59, 1), NA())</f>
        <v>#N/A</v>
      </c>
      <c r="F49" s="306" t="e">
        <f>IF(ISNUMBER(Regressions!F59),ROUND(Regressions!F59, 1), NA())</f>
        <v>#N/A</v>
      </c>
      <c r="G49" s="420" t="e">
        <f>IF(ISNUMBER(Regressions!G59),ROUND(Regressions!G59, 1), NA())</f>
        <v>#N/A</v>
      </c>
      <c r="H49" s="421" t="e">
        <f>IF(ISNUMBER(Regressions!H59),ROUND(Regressions!H59, 1), NA())</f>
        <v>#N/A</v>
      </c>
      <c r="I49" s="422" t="e">
        <f>IF(ISNUMBER(Regressions!I59),ROUND(Regressions!I59, 1), NA())</f>
        <v>#N/A</v>
      </c>
      <c r="J49" s="423" t="e">
        <f>IF(ISNUMBER(Regressions!J59),ROUND(Regressions!J59, 1), NA())</f>
        <v>#N/A</v>
      </c>
      <c r="K49" s="306" t="e">
        <f>IF(ISNUMBER(Regressions!K59),ROUND(Regressions!K59, 1), NA())</f>
        <v>#N/A</v>
      </c>
      <c r="L49" s="424" t="e">
        <f>IF(ISNUMBER(Regressions!L59),ROUND(Regressions!L59, 1), NA())</f>
        <v>#N/A</v>
      </c>
      <c r="M49" s="421" t="e">
        <f>IF(ISNUMBER(Regressions!M59),ROUND(Regressions!M59, 1), NA())</f>
        <v>#N/A</v>
      </c>
      <c r="N49" s="425" t="e">
        <f>IF(ISNUMBER(Regressions!N59),ROUND(Regressions!N59, 1), NA())</f>
        <v>#N/A</v>
      </c>
      <c r="O49" s="419" t="e">
        <f>IF(ISNUMBER(Regressions!O59),ROUND(Regressions!O59, 1), NA())</f>
        <v>#N/A</v>
      </c>
      <c r="P49" s="306" t="e">
        <f>IF(ISNUMBER(Regressions!P59),ROUND(Regressions!P59, 1), NA())</f>
        <v>#N/A</v>
      </c>
      <c r="Q49" s="426" t="e">
        <f>IF(ISNUMBER(Regressions!Q59),ROUND(Regressions!Q59, 1), NA())</f>
        <v>#N/A</v>
      </c>
      <c r="R49" s="421" t="e">
        <f>IF(ISNUMBER(Regressions!R59),ROUND(Regressions!R59, 1), NA())</f>
        <v>#N/A</v>
      </c>
      <c r="S49" s="422" t="e">
        <f>IF(ISNUMBER(Regressions!S59),ROUND(Regressions!S59, 1), NA())</f>
        <v>#N/A</v>
      </c>
    </row>
    <row r="50" x14ac:dyDescent="0.2">
      <c r="A50" s="240" t="str">
        <f>IF(ISBLANK(Regressions!A60), " ", Regressions!A60)</f>
        <v>Oman</v>
      </c>
      <c r="B50" s="235">
        <f>IF(ISBLANK(Regressions!B60), " ", Regressions!B60)</f>
        <v>2012</v>
      </c>
      <c r="C50" s="238" t="str">
        <f>IF(ISBLANK(Regressions!C60), " ", Regressions!C60)</f>
        <v>Rural</v>
      </c>
      <c r="D50" s="242">
        <f>IF(ISBLANK(Regressions!D60), " ", Regressions!D60)</f>
        <v>164698.97362548829</v>
      </c>
      <c r="E50" s="419" t="e">
        <f>IF(ISNUMBER(Regressions!E60),ROUND(Regressions!E60, 1), NA())</f>
        <v>#N/A</v>
      </c>
      <c r="F50" s="306" t="e">
        <f>IF(ISNUMBER(Regressions!F60),ROUND(Regressions!F60, 1), NA())</f>
        <v>#N/A</v>
      </c>
      <c r="G50" s="420" t="e">
        <f>IF(ISNUMBER(Regressions!G60),ROUND(Regressions!G60, 1), NA())</f>
        <v>#N/A</v>
      </c>
      <c r="H50" s="421" t="e">
        <f>IF(ISNUMBER(Regressions!H60),ROUND(Regressions!H60, 1), NA())</f>
        <v>#N/A</v>
      </c>
      <c r="I50" s="422" t="e">
        <f>IF(ISNUMBER(Regressions!I60),ROUND(Regressions!I60, 1), NA())</f>
        <v>#N/A</v>
      </c>
      <c r="J50" s="423" t="e">
        <f>IF(ISNUMBER(Regressions!J60),ROUND(Regressions!J60, 1), NA())</f>
        <v>#N/A</v>
      </c>
      <c r="K50" s="306" t="e">
        <f>IF(ISNUMBER(Regressions!K60),ROUND(Regressions!K60, 1), NA())</f>
        <v>#N/A</v>
      </c>
      <c r="L50" s="424" t="e">
        <f>IF(ISNUMBER(Regressions!L60),ROUND(Regressions!L60, 1), NA())</f>
        <v>#N/A</v>
      </c>
      <c r="M50" s="421" t="e">
        <f>IF(ISNUMBER(Regressions!M60),ROUND(Regressions!M60, 1), NA())</f>
        <v>#N/A</v>
      </c>
      <c r="N50" s="425" t="e">
        <f>IF(ISNUMBER(Regressions!N60),ROUND(Regressions!N60, 1), NA())</f>
        <v>#N/A</v>
      </c>
      <c r="O50" s="419" t="e">
        <f>IF(ISNUMBER(Regressions!O60),ROUND(Regressions!O60, 1), NA())</f>
        <v>#N/A</v>
      </c>
      <c r="P50" s="306" t="e">
        <f>IF(ISNUMBER(Regressions!P60),ROUND(Regressions!P60, 1), NA())</f>
        <v>#N/A</v>
      </c>
      <c r="Q50" s="426" t="e">
        <f>IF(ISNUMBER(Regressions!Q60),ROUND(Regressions!Q60, 1), NA())</f>
        <v>#N/A</v>
      </c>
      <c r="R50" s="421" t="e">
        <f>IF(ISNUMBER(Regressions!R60),ROUND(Regressions!R60, 1), NA())</f>
        <v>#N/A</v>
      </c>
      <c r="S50" s="422" t="e">
        <f>IF(ISNUMBER(Regressions!S60),ROUND(Regressions!S60, 1), NA())</f>
        <v>#N/A</v>
      </c>
    </row>
    <row r="51" x14ac:dyDescent="0.2">
      <c r="A51" s="240" t="str">
        <f>IF(ISBLANK(Regressions!A61), " ", Regressions!A61)</f>
        <v>Oman</v>
      </c>
      <c r="B51" s="235">
        <f>IF(ISBLANK(Regressions!B61), " ", Regressions!B61)</f>
        <v>2013</v>
      </c>
      <c r="C51" s="238" t="str">
        <f>IF(ISBLANK(Regressions!C61), " ", Regressions!C61)</f>
        <v>Rural</v>
      </c>
      <c r="D51" s="242">
        <f>IF(ISBLANK(Regressions!D61), " ", Regressions!D61)</f>
        <v>162972.99762657165</v>
      </c>
      <c r="E51" s="419" t="e">
        <f>IF(ISNUMBER(Regressions!E61),ROUND(Regressions!E61, 1), NA())</f>
        <v>#N/A</v>
      </c>
      <c r="F51" s="306" t="e">
        <f>IF(ISNUMBER(Regressions!F61),ROUND(Regressions!F61, 1), NA())</f>
        <v>#N/A</v>
      </c>
      <c r="G51" s="420" t="e">
        <f>IF(ISNUMBER(Regressions!G61),ROUND(Regressions!G61, 1), NA())</f>
        <v>#N/A</v>
      </c>
      <c r="H51" s="421" t="e">
        <f>IF(ISNUMBER(Regressions!H61),ROUND(Regressions!H61, 1), NA())</f>
        <v>#N/A</v>
      </c>
      <c r="I51" s="422" t="e">
        <f>IF(ISNUMBER(Regressions!I61),ROUND(Regressions!I61, 1), NA())</f>
        <v>#N/A</v>
      </c>
      <c r="J51" s="423" t="e">
        <f>IF(ISNUMBER(Regressions!J61),ROUND(Regressions!J61, 1), NA())</f>
        <v>#N/A</v>
      </c>
      <c r="K51" s="306" t="e">
        <f>IF(ISNUMBER(Regressions!K61),ROUND(Regressions!K61, 1), NA())</f>
        <v>#N/A</v>
      </c>
      <c r="L51" s="424" t="e">
        <f>IF(ISNUMBER(Regressions!L61),ROUND(Regressions!L61, 1), NA())</f>
        <v>#N/A</v>
      </c>
      <c r="M51" s="421" t="e">
        <f>IF(ISNUMBER(Regressions!M61),ROUND(Regressions!M61, 1), NA())</f>
        <v>#N/A</v>
      </c>
      <c r="N51" s="425" t="e">
        <f>IF(ISNUMBER(Regressions!N61),ROUND(Regressions!N61, 1), NA())</f>
        <v>#N/A</v>
      </c>
      <c r="O51" s="419" t="e">
        <f>IF(ISNUMBER(Regressions!O61),ROUND(Regressions!O61, 1), NA())</f>
        <v>#N/A</v>
      </c>
      <c r="P51" s="306" t="e">
        <f>IF(ISNUMBER(Regressions!P61),ROUND(Regressions!P61, 1), NA())</f>
        <v>#N/A</v>
      </c>
      <c r="Q51" s="426" t="e">
        <f>IF(ISNUMBER(Regressions!Q61),ROUND(Regressions!Q61, 1), NA())</f>
        <v>#N/A</v>
      </c>
      <c r="R51" s="421" t="e">
        <f>IF(ISNUMBER(Regressions!R61),ROUND(Regressions!R61, 1), NA())</f>
        <v>#N/A</v>
      </c>
      <c r="S51" s="422" t="e">
        <f>IF(ISNUMBER(Regressions!S61),ROUND(Regressions!S61, 1), NA())</f>
        <v>#N/A</v>
      </c>
    </row>
    <row r="52" x14ac:dyDescent="0.2">
      <c r="A52" s="240" t="str">
        <f>IF(ISBLANK(Regressions!A62), " ", Regressions!A62)</f>
        <v>Oman</v>
      </c>
      <c r="B52" s="235">
        <f>IF(ISBLANK(Regressions!B62), " ", Regressions!B62)</f>
        <v>2014</v>
      </c>
      <c r="C52" s="238" t="str">
        <f>IF(ISBLANK(Regressions!C62), " ", Regressions!C62)</f>
        <v>Rural</v>
      </c>
      <c r="D52" s="242">
        <f>IF(ISBLANK(Regressions!D62), " ", Regressions!D62)</f>
        <v>162450.98535263061</v>
      </c>
      <c r="E52" s="419" t="e">
        <f>IF(ISNUMBER(Regressions!E62),ROUND(Regressions!E62, 1), NA())</f>
        <v>#N/A</v>
      </c>
      <c r="F52" s="306" t="e">
        <f>IF(ISNUMBER(Regressions!F62),ROUND(Regressions!F62, 1), NA())</f>
        <v>#N/A</v>
      </c>
      <c r="G52" s="420" t="e">
        <f>IF(ISNUMBER(Regressions!G62),ROUND(Regressions!G62, 1), NA())</f>
        <v>#N/A</v>
      </c>
      <c r="H52" s="421" t="e">
        <f>IF(ISNUMBER(Regressions!H62),ROUND(Regressions!H62, 1), NA())</f>
        <v>#N/A</v>
      </c>
      <c r="I52" s="422" t="e">
        <f>IF(ISNUMBER(Regressions!I62),ROUND(Regressions!I62, 1), NA())</f>
        <v>#N/A</v>
      </c>
      <c r="J52" s="423" t="e">
        <f>IF(ISNUMBER(Regressions!J62),ROUND(Regressions!J62, 1), NA())</f>
        <v>#N/A</v>
      </c>
      <c r="K52" s="306" t="e">
        <f>IF(ISNUMBER(Regressions!K62),ROUND(Regressions!K62, 1), NA())</f>
        <v>#N/A</v>
      </c>
      <c r="L52" s="424" t="e">
        <f>IF(ISNUMBER(Regressions!L62),ROUND(Regressions!L62, 1), NA())</f>
        <v>#N/A</v>
      </c>
      <c r="M52" s="421" t="e">
        <f>IF(ISNUMBER(Regressions!M62),ROUND(Regressions!M62, 1), NA())</f>
        <v>#N/A</v>
      </c>
      <c r="N52" s="425" t="e">
        <f>IF(ISNUMBER(Regressions!N62),ROUND(Regressions!N62, 1), NA())</f>
        <v>#N/A</v>
      </c>
      <c r="O52" s="419" t="e">
        <f>IF(ISNUMBER(Regressions!O62),ROUND(Regressions!O62, 1), NA())</f>
        <v>#N/A</v>
      </c>
      <c r="P52" s="306" t="e">
        <f>IF(ISNUMBER(Regressions!P62),ROUND(Regressions!P62, 1), NA())</f>
        <v>#N/A</v>
      </c>
      <c r="Q52" s="426" t="e">
        <f>IF(ISNUMBER(Regressions!Q62),ROUND(Regressions!Q62, 1), NA())</f>
        <v>#N/A</v>
      </c>
      <c r="R52" s="421" t="e">
        <f>IF(ISNUMBER(Regressions!R62),ROUND(Regressions!R62, 1), NA())</f>
        <v>#N/A</v>
      </c>
      <c r="S52" s="422" t="e">
        <f>IF(ISNUMBER(Regressions!S62),ROUND(Regressions!S62, 1), NA())</f>
        <v>#N/A</v>
      </c>
    </row>
    <row r="53" x14ac:dyDescent="0.2">
      <c r="A53" s="240" t="str">
        <f>IF(ISBLANK(Regressions!A63), " ", Regressions!A63)</f>
        <v>Oman</v>
      </c>
      <c r="B53" s="235">
        <f>IF(ISBLANK(Regressions!B63), " ", Regressions!B63)</f>
        <v>2015</v>
      </c>
      <c r="C53" s="238" t="str">
        <f>IF(ISBLANK(Regressions!C63), " ", Regressions!C63)</f>
        <v>Rural</v>
      </c>
      <c r="D53" s="242">
        <f>IF(ISBLANK(Regressions!D63), " ", Regressions!D63)</f>
        <v>162954.02236083985</v>
      </c>
      <c r="E53" s="419" t="e">
        <f>IF(ISNUMBER(Regressions!E63),ROUND(Regressions!E63, 1), NA())</f>
        <v>#N/A</v>
      </c>
      <c r="F53" s="306" t="e">
        <f>IF(ISNUMBER(Regressions!F63),ROUND(Regressions!F63, 1), NA())</f>
        <v>#N/A</v>
      </c>
      <c r="G53" s="420" t="e">
        <f>IF(ISNUMBER(Regressions!G63),ROUND(Regressions!G63, 1), NA())</f>
        <v>#N/A</v>
      </c>
      <c r="H53" s="421" t="e">
        <f>IF(ISNUMBER(Regressions!H63),ROUND(Regressions!H63, 1), NA())</f>
        <v>#N/A</v>
      </c>
      <c r="I53" s="422" t="e">
        <f>IF(ISNUMBER(Regressions!I63),ROUND(Regressions!I63, 1), NA())</f>
        <v>#N/A</v>
      </c>
      <c r="J53" s="423" t="e">
        <f>IF(ISNUMBER(Regressions!J63),ROUND(Regressions!J63, 1), NA())</f>
        <v>#N/A</v>
      </c>
      <c r="K53" s="306" t="e">
        <f>IF(ISNUMBER(Regressions!K63),ROUND(Regressions!K63, 1), NA())</f>
        <v>#N/A</v>
      </c>
      <c r="L53" s="424" t="e">
        <f>IF(ISNUMBER(Regressions!L63),ROUND(Regressions!L63, 1), NA())</f>
        <v>#N/A</v>
      </c>
      <c r="M53" s="421" t="e">
        <f>IF(ISNUMBER(Regressions!M63),ROUND(Regressions!M63, 1), NA())</f>
        <v>#N/A</v>
      </c>
      <c r="N53" s="425" t="e">
        <f>IF(ISNUMBER(Regressions!N63),ROUND(Regressions!N63, 1), NA())</f>
        <v>#N/A</v>
      </c>
      <c r="O53" s="419" t="e">
        <f>IF(ISNUMBER(Regressions!O63),ROUND(Regressions!O63, 1), NA())</f>
        <v>#N/A</v>
      </c>
      <c r="P53" s="306" t="e">
        <f>IF(ISNUMBER(Regressions!P63),ROUND(Regressions!P63, 1), NA())</f>
        <v>#N/A</v>
      </c>
      <c r="Q53" s="426" t="e">
        <f>IF(ISNUMBER(Regressions!Q63),ROUND(Regressions!Q63, 1), NA())</f>
        <v>#N/A</v>
      </c>
      <c r="R53" s="421" t="e">
        <f>IF(ISNUMBER(Regressions!R63),ROUND(Regressions!R63, 1), NA())</f>
        <v>#N/A</v>
      </c>
      <c r="S53" s="422" t="e">
        <f>IF(ISNUMBER(Regressions!S63),ROUND(Regressions!S63, 1), NA())</f>
        <v>#N/A</v>
      </c>
    </row>
    <row r="54" x14ac:dyDescent="0.2">
      <c r="A54" s="396" t="str">
        <f>IF(ISBLANK(Regressions!A64), " ", Regressions!A64)</f>
        <v>Oman</v>
      </c>
      <c r="B54" s="397">
        <f>IF(ISBLANK(Regressions!B64), " ", Regressions!B64)</f>
        <v>2016</v>
      </c>
      <c r="C54" s="398" t="str">
        <f>IF(ISBLANK(Regressions!C64), " ", Regressions!C64)</f>
        <v>Rural</v>
      </c>
      <c r="D54" s="399">
        <f>IF(ISBLANK(Regressions!D64), " ", Regressions!D64)</f>
        <v>164418.99718688964</v>
      </c>
      <c r="E54" s="427" t="e">
        <f>IF(ISNUMBER(Regressions!E64),ROUND(Regressions!E64, 1), NA())</f>
        <v>#N/A</v>
      </c>
      <c r="F54" s="307" t="e">
        <f>IF(ISNUMBER(Regressions!F64),ROUND(Regressions!F64, 1), NA())</f>
        <v>#N/A</v>
      </c>
      <c r="G54" s="428" t="e">
        <f>IF(ISNUMBER(Regressions!G64),ROUND(Regressions!G64, 1), NA())</f>
        <v>#N/A</v>
      </c>
      <c r="H54" s="429" t="e">
        <f>IF(ISNUMBER(Regressions!H64),ROUND(Regressions!H64, 1), NA())</f>
        <v>#N/A</v>
      </c>
      <c r="I54" s="430" t="e">
        <f>IF(ISNUMBER(Regressions!I64),ROUND(Regressions!I64, 1), NA())</f>
        <v>#N/A</v>
      </c>
      <c r="J54" s="431" t="e">
        <f>IF(ISNUMBER(Regressions!J64),ROUND(Regressions!J64, 1), NA())</f>
        <v>#N/A</v>
      </c>
      <c r="K54" s="307" t="e">
        <f>IF(ISNUMBER(Regressions!K64),ROUND(Regressions!K64, 1), NA())</f>
        <v>#N/A</v>
      </c>
      <c r="L54" s="432" t="e">
        <f>IF(ISNUMBER(Regressions!L64),ROUND(Regressions!L64, 1), NA())</f>
        <v>#N/A</v>
      </c>
      <c r="M54" s="429" t="e">
        <f>IF(ISNUMBER(Regressions!M64),ROUND(Regressions!M64, 1), NA())</f>
        <v>#N/A</v>
      </c>
      <c r="N54" s="433" t="e">
        <f>IF(ISNUMBER(Regressions!N64),ROUND(Regressions!N64, 1), NA())</f>
        <v>#N/A</v>
      </c>
      <c r="O54" s="427" t="e">
        <f>IF(ISNUMBER(Regressions!O64),ROUND(Regressions!O64, 1), NA())</f>
        <v>#N/A</v>
      </c>
      <c r="P54" s="307" t="e">
        <f>IF(ISNUMBER(Regressions!P64),ROUND(Regressions!P64, 1), NA())</f>
        <v>#N/A</v>
      </c>
      <c r="Q54" s="434" t="e">
        <f>IF(ISNUMBER(Regressions!Q64),ROUND(Regressions!Q64, 1), NA())</f>
        <v>#N/A</v>
      </c>
      <c r="R54" s="429" t="e">
        <f>IF(ISNUMBER(Regressions!R64),ROUND(Regressions!R64, 1), NA())</f>
        <v>#N/A</v>
      </c>
      <c r="S54" s="430" t="e">
        <f>IF(ISNUMBER(Regressions!S64),ROUND(Regressions!S64, 1), NA())</f>
        <v>#N/A</v>
      </c>
    </row>
    <row r="55" x14ac:dyDescent="0.2">
      <c r="A55" s="240" t="str">
        <f>IF(ISBLANK(Regressions!A65), " ", Regressions!A65)</f>
        <v>Oman</v>
      </c>
      <c r="B55" s="235">
        <f>IF(ISBLANK(Regressions!B65), " ", Regressions!B65)</f>
        <v>2000</v>
      </c>
      <c r="C55" s="238" t="str">
        <f>IF(ISBLANK(Regressions!C65), " ", Regressions!C65)</f>
        <v>Pre-primary</v>
      </c>
      <c r="D55" s="242">
        <f>IF(ISBLANK(Regressions!D65), " ", Regressions!D65)</f>
        <v>117554</v>
      </c>
      <c r="E55" s="419" t="e">
        <f>IF(ISNUMBER(Regressions!E65),ROUND(Regressions!E65, 1), NA())</f>
        <v>#N/A</v>
      </c>
      <c r="F55" s="306" t="e">
        <f>IF(ISNUMBER(Regressions!F65),ROUND(Regressions!F65, 1), NA())</f>
        <v>#N/A</v>
      </c>
      <c r="G55" s="420" t="e">
        <f>IF(ISNUMBER(Regressions!G65),ROUND(Regressions!G65, 1), NA())</f>
        <v>#N/A</v>
      </c>
      <c r="H55" s="421" t="e">
        <f>IF(ISNUMBER(Regressions!H65),ROUND(Regressions!H65, 1), NA())</f>
        <v>#N/A</v>
      </c>
      <c r="I55" s="422" t="e">
        <f>IF(ISNUMBER(Regressions!I65),ROUND(Regressions!I65, 1), NA())</f>
        <v>#N/A</v>
      </c>
      <c r="J55" s="423" t="e">
        <f>IF(ISNUMBER(Regressions!J65),ROUND(Regressions!J65, 1), NA())</f>
        <v>#N/A</v>
      </c>
      <c r="K55" s="306" t="e">
        <f>IF(ISNUMBER(Regressions!K65),ROUND(Regressions!K65, 1), NA())</f>
        <v>#N/A</v>
      </c>
      <c r="L55" s="424" t="e">
        <f>IF(ISNUMBER(Regressions!L65),ROUND(Regressions!L65, 1), NA())</f>
        <v>#N/A</v>
      </c>
      <c r="M55" s="421" t="e">
        <f>IF(ISNUMBER(Regressions!M65),ROUND(Regressions!M65, 1), NA())</f>
        <v>#N/A</v>
      </c>
      <c r="N55" s="425" t="e">
        <f>IF(ISNUMBER(Regressions!N65),ROUND(Regressions!N65, 1), NA())</f>
        <v>#N/A</v>
      </c>
      <c r="O55" s="419" t="e">
        <f>IF(ISNUMBER(Regressions!O65),ROUND(Regressions!O65, 1), NA())</f>
        <v>#N/A</v>
      </c>
      <c r="P55" s="306" t="e">
        <f>IF(ISNUMBER(Regressions!P65),ROUND(Regressions!P65, 1), NA())</f>
        <v>#N/A</v>
      </c>
      <c r="Q55" s="426" t="e">
        <f>IF(ISNUMBER(Regressions!Q65),ROUND(Regressions!Q65, 1), NA())</f>
        <v>#N/A</v>
      </c>
      <c r="R55" s="421" t="e">
        <f>IF(ISNUMBER(Regressions!R65),ROUND(Regressions!R65, 1), NA())</f>
        <v>#N/A</v>
      </c>
      <c r="S55" s="422" t="e">
        <f>IF(ISNUMBER(Regressions!S65),ROUND(Regressions!S65, 1), NA())</f>
        <v>#N/A</v>
      </c>
    </row>
    <row r="56" x14ac:dyDescent="0.2">
      <c r="A56" s="240" t="str">
        <f>IF(ISBLANK(Regressions!A66), " ", Regressions!A66)</f>
        <v>Oman</v>
      </c>
      <c r="B56" s="235">
        <f>IF(ISBLANK(Regressions!B66), " ", Regressions!B66)</f>
        <v>2001</v>
      </c>
      <c r="C56" s="238" t="str">
        <f>IF(ISBLANK(Regressions!C66), " ", Regressions!C66)</f>
        <v>Pre-primary</v>
      </c>
      <c r="D56" s="242">
        <f>IF(ISBLANK(Regressions!D66), " ", Regressions!D66)</f>
        <v>115850</v>
      </c>
      <c r="E56" s="419" t="e">
        <f>IF(ISNUMBER(Regressions!E66),ROUND(Regressions!E66, 1), NA())</f>
        <v>#N/A</v>
      </c>
      <c r="F56" s="306" t="e">
        <f>IF(ISNUMBER(Regressions!F66),ROUND(Regressions!F66, 1), NA())</f>
        <v>#N/A</v>
      </c>
      <c r="G56" s="420" t="e">
        <f>IF(ISNUMBER(Regressions!G66),ROUND(Regressions!G66, 1), NA())</f>
        <v>#N/A</v>
      </c>
      <c r="H56" s="421" t="e">
        <f>IF(ISNUMBER(Regressions!H66),ROUND(Regressions!H66, 1), NA())</f>
        <v>#N/A</v>
      </c>
      <c r="I56" s="422" t="e">
        <f>IF(ISNUMBER(Regressions!I66),ROUND(Regressions!I66, 1), NA())</f>
        <v>#N/A</v>
      </c>
      <c r="J56" s="423" t="e">
        <f>IF(ISNUMBER(Regressions!J66),ROUND(Regressions!J66, 1), NA())</f>
        <v>#N/A</v>
      </c>
      <c r="K56" s="306" t="e">
        <f>IF(ISNUMBER(Regressions!K66),ROUND(Regressions!K66, 1), NA())</f>
        <v>#N/A</v>
      </c>
      <c r="L56" s="424" t="e">
        <f>IF(ISNUMBER(Regressions!L66),ROUND(Regressions!L66, 1), NA())</f>
        <v>#N/A</v>
      </c>
      <c r="M56" s="421" t="e">
        <f>IF(ISNUMBER(Regressions!M66),ROUND(Regressions!M66, 1), NA())</f>
        <v>#N/A</v>
      </c>
      <c r="N56" s="425" t="e">
        <f>IF(ISNUMBER(Regressions!N66),ROUND(Regressions!N66, 1), NA())</f>
        <v>#N/A</v>
      </c>
      <c r="O56" s="419" t="e">
        <f>IF(ISNUMBER(Regressions!O66),ROUND(Regressions!O66, 1), NA())</f>
        <v>#N/A</v>
      </c>
      <c r="P56" s="306" t="e">
        <f>IF(ISNUMBER(Regressions!P66),ROUND(Regressions!P66, 1), NA())</f>
        <v>#N/A</v>
      </c>
      <c r="Q56" s="426" t="e">
        <f>IF(ISNUMBER(Regressions!Q66),ROUND(Regressions!Q66, 1), NA())</f>
        <v>#N/A</v>
      </c>
      <c r="R56" s="421" t="e">
        <f>IF(ISNUMBER(Regressions!R66),ROUND(Regressions!R66, 1), NA())</f>
        <v>#N/A</v>
      </c>
      <c r="S56" s="422" t="e">
        <f>IF(ISNUMBER(Regressions!S66),ROUND(Regressions!S66, 1), NA())</f>
        <v>#N/A</v>
      </c>
    </row>
    <row r="57" x14ac:dyDescent="0.2">
      <c r="A57" s="240" t="str">
        <f>IF(ISBLANK(Regressions!A67), " ", Regressions!A67)</f>
        <v>Oman</v>
      </c>
      <c r="B57" s="235">
        <f>IF(ISBLANK(Regressions!B67), " ", Regressions!B67)</f>
        <v>2002</v>
      </c>
      <c r="C57" s="238" t="str">
        <f>IF(ISBLANK(Regressions!C67), " ", Regressions!C67)</f>
        <v>Pre-primary</v>
      </c>
      <c r="D57" s="242">
        <f>IF(ISBLANK(Regressions!D67), " ", Regressions!D67)</f>
        <v>113102</v>
      </c>
      <c r="E57" s="419" t="e">
        <f>IF(ISNUMBER(Regressions!E67),ROUND(Regressions!E67, 1), NA())</f>
        <v>#N/A</v>
      </c>
      <c r="F57" s="306" t="e">
        <f>IF(ISNUMBER(Regressions!F67),ROUND(Regressions!F67, 1), NA())</f>
        <v>#N/A</v>
      </c>
      <c r="G57" s="420" t="e">
        <f>IF(ISNUMBER(Regressions!G67),ROUND(Regressions!G67, 1), NA())</f>
        <v>#N/A</v>
      </c>
      <c r="H57" s="421" t="e">
        <f>IF(ISNUMBER(Regressions!H67),ROUND(Regressions!H67, 1), NA())</f>
        <v>#N/A</v>
      </c>
      <c r="I57" s="422" t="e">
        <f>IF(ISNUMBER(Regressions!I67),ROUND(Regressions!I67, 1), NA())</f>
        <v>#N/A</v>
      </c>
      <c r="J57" s="423" t="e">
        <f>IF(ISNUMBER(Regressions!J67),ROUND(Regressions!J67, 1), NA())</f>
        <v>#N/A</v>
      </c>
      <c r="K57" s="306" t="e">
        <f>IF(ISNUMBER(Regressions!K67),ROUND(Regressions!K67, 1), NA())</f>
        <v>#N/A</v>
      </c>
      <c r="L57" s="424" t="e">
        <f>IF(ISNUMBER(Regressions!L67),ROUND(Regressions!L67, 1), NA())</f>
        <v>#N/A</v>
      </c>
      <c r="M57" s="421" t="e">
        <f>IF(ISNUMBER(Regressions!M67),ROUND(Regressions!M67, 1), NA())</f>
        <v>#N/A</v>
      </c>
      <c r="N57" s="425" t="e">
        <f>IF(ISNUMBER(Regressions!N67),ROUND(Regressions!N67, 1), NA())</f>
        <v>#N/A</v>
      </c>
      <c r="O57" s="419" t="e">
        <f>IF(ISNUMBER(Regressions!O67),ROUND(Regressions!O67, 1), NA())</f>
        <v>#N/A</v>
      </c>
      <c r="P57" s="306" t="e">
        <f>IF(ISNUMBER(Regressions!P67),ROUND(Regressions!P67, 1), NA())</f>
        <v>#N/A</v>
      </c>
      <c r="Q57" s="426" t="e">
        <f>IF(ISNUMBER(Regressions!Q67),ROUND(Regressions!Q67, 1), NA())</f>
        <v>#N/A</v>
      </c>
      <c r="R57" s="421" t="e">
        <f>IF(ISNUMBER(Regressions!R67),ROUND(Regressions!R67, 1), NA())</f>
        <v>#N/A</v>
      </c>
      <c r="S57" s="422" t="e">
        <f>IF(ISNUMBER(Regressions!S67),ROUND(Regressions!S67, 1), NA())</f>
        <v>#N/A</v>
      </c>
    </row>
    <row r="58" x14ac:dyDescent="0.2">
      <c r="A58" s="240" t="str">
        <f>IF(ISBLANK(Regressions!A68), " ", Regressions!A68)</f>
        <v>Oman</v>
      </c>
      <c r="B58" s="235">
        <f>IF(ISBLANK(Regressions!B68), " ", Regressions!B68)</f>
        <v>2003</v>
      </c>
      <c r="C58" s="238" t="str">
        <f>IF(ISBLANK(Regressions!C68), " ", Regressions!C68)</f>
        <v>Pre-primary</v>
      </c>
      <c r="D58" s="242">
        <f>IF(ISBLANK(Regressions!D68), " ", Regressions!D68)</f>
        <v>110085</v>
      </c>
      <c r="E58" s="419" t="e">
        <f>IF(ISNUMBER(Regressions!E68),ROUND(Regressions!E68, 1), NA())</f>
        <v>#N/A</v>
      </c>
      <c r="F58" s="306" t="e">
        <f>IF(ISNUMBER(Regressions!F68),ROUND(Regressions!F68, 1), NA())</f>
        <v>#N/A</v>
      </c>
      <c r="G58" s="420" t="e">
        <f>IF(ISNUMBER(Regressions!G68),ROUND(Regressions!G68, 1), NA())</f>
        <v>#N/A</v>
      </c>
      <c r="H58" s="421" t="e">
        <f>IF(ISNUMBER(Regressions!H68),ROUND(Regressions!H68, 1), NA())</f>
        <v>#N/A</v>
      </c>
      <c r="I58" s="422" t="e">
        <f>IF(ISNUMBER(Regressions!I68),ROUND(Regressions!I68, 1), NA())</f>
        <v>#N/A</v>
      </c>
      <c r="J58" s="423" t="e">
        <f>IF(ISNUMBER(Regressions!J68),ROUND(Regressions!J68, 1), NA())</f>
        <v>#N/A</v>
      </c>
      <c r="K58" s="306" t="e">
        <f>IF(ISNUMBER(Regressions!K68),ROUND(Regressions!K68, 1), NA())</f>
        <v>#N/A</v>
      </c>
      <c r="L58" s="424" t="e">
        <f>IF(ISNUMBER(Regressions!L68),ROUND(Regressions!L68, 1), NA())</f>
        <v>#N/A</v>
      </c>
      <c r="M58" s="421" t="e">
        <f>IF(ISNUMBER(Regressions!M68),ROUND(Regressions!M68, 1), NA())</f>
        <v>#N/A</v>
      </c>
      <c r="N58" s="425" t="e">
        <f>IF(ISNUMBER(Regressions!N68),ROUND(Regressions!N68, 1), NA())</f>
        <v>#N/A</v>
      </c>
      <c r="O58" s="419" t="e">
        <f>IF(ISNUMBER(Regressions!O68),ROUND(Regressions!O68, 1), NA())</f>
        <v>#N/A</v>
      </c>
      <c r="P58" s="306" t="e">
        <f>IF(ISNUMBER(Regressions!P68),ROUND(Regressions!P68, 1), NA())</f>
        <v>#N/A</v>
      </c>
      <c r="Q58" s="426" t="e">
        <f>IF(ISNUMBER(Regressions!Q68),ROUND(Regressions!Q68, 1), NA())</f>
        <v>#N/A</v>
      </c>
      <c r="R58" s="421" t="e">
        <f>IF(ISNUMBER(Regressions!R68),ROUND(Regressions!R68, 1), NA())</f>
        <v>#N/A</v>
      </c>
      <c r="S58" s="422" t="e">
        <f>IF(ISNUMBER(Regressions!S68),ROUND(Regressions!S68, 1), NA())</f>
        <v>#N/A</v>
      </c>
    </row>
    <row r="59" x14ac:dyDescent="0.2">
      <c r="A59" s="240" t="str">
        <f>IF(ISBLANK(Regressions!A69), " ", Regressions!A69)</f>
        <v>Oman</v>
      </c>
      <c r="B59" s="235">
        <f>IF(ISBLANK(Regressions!B69), " ", Regressions!B69)</f>
        <v>2004</v>
      </c>
      <c r="C59" s="238" t="str">
        <f>IF(ISBLANK(Regressions!C69), " ", Regressions!C69)</f>
        <v>Pre-primary</v>
      </c>
      <c r="D59" s="242">
        <f>IF(ISBLANK(Regressions!D69), " ", Regressions!D69)</f>
        <v>107035</v>
      </c>
      <c r="E59" s="419" t="e">
        <f>IF(ISNUMBER(Regressions!E69),ROUND(Regressions!E69, 1), NA())</f>
        <v>#N/A</v>
      </c>
      <c r="F59" s="306" t="e">
        <f>IF(ISNUMBER(Regressions!F69),ROUND(Regressions!F69, 1), NA())</f>
        <v>#N/A</v>
      </c>
      <c r="G59" s="420" t="e">
        <f>IF(ISNUMBER(Regressions!G69),ROUND(Regressions!G69, 1), NA())</f>
        <v>#N/A</v>
      </c>
      <c r="H59" s="421" t="e">
        <f>IF(ISNUMBER(Regressions!H69),ROUND(Regressions!H69, 1), NA())</f>
        <v>#N/A</v>
      </c>
      <c r="I59" s="422" t="e">
        <f>IF(ISNUMBER(Regressions!I69),ROUND(Regressions!I69, 1), NA())</f>
        <v>#N/A</v>
      </c>
      <c r="J59" s="423" t="e">
        <f>IF(ISNUMBER(Regressions!J69),ROUND(Regressions!J69, 1), NA())</f>
        <v>#N/A</v>
      </c>
      <c r="K59" s="306" t="e">
        <f>IF(ISNUMBER(Regressions!K69),ROUND(Regressions!K69, 1), NA())</f>
        <v>#N/A</v>
      </c>
      <c r="L59" s="424" t="e">
        <f>IF(ISNUMBER(Regressions!L69),ROUND(Regressions!L69, 1), NA())</f>
        <v>#N/A</v>
      </c>
      <c r="M59" s="421" t="e">
        <f>IF(ISNUMBER(Regressions!M69),ROUND(Regressions!M69, 1), NA())</f>
        <v>#N/A</v>
      </c>
      <c r="N59" s="425" t="e">
        <f>IF(ISNUMBER(Regressions!N69),ROUND(Regressions!N69, 1), NA())</f>
        <v>#N/A</v>
      </c>
      <c r="O59" s="419" t="e">
        <f>IF(ISNUMBER(Regressions!O69),ROUND(Regressions!O69, 1), NA())</f>
        <v>#N/A</v>
      </c>
      <c r="P59" s="306" t="e">
        <f>IF(ISNUMBER(Regressions!P69),ROUND(Regressions!P69, 1), NA())</f>
        <v>#N/A</v>
      </c>
      <c r="Q59" s="426" t="e">
        <f>IF(ISNUMBER(Regressions!Q69),ROUND(Regressions!Q69, 1), NA())</f>
        <v>#N/A</v>
      </c>
      <c r="R59" s="421" t="e">
        <f>IF(ISNUMBER(Regressions!R69),ROUND(Regressions!R69, 1), NA())</f>
        <v>#N/A</v>
      </c>
      <c r="S59" s="422" t="e">
        <f>IF(ISNUMBER(Regressions!S69),ROUND(Regressions!S69, 1), NA())</f>
        <v>#N/A</v>
      </c>
    </row>
    <row r="60" x14ac:dyDescent="0.2">
      <c r="A60" s="240" t="str">
        <f>IF(ISBLANK(Regressions!A70), " ", Regressions!A70)</f>
        <v>Oman</v>
      </c>
      <c r="B60" s="235">
        <f>IF(ISBLANK(Regressions!B70), " ", Regressions!B70)</f>
        <v>2005</v>
      </c>
      <c r="C60" s="238" t="str">
        <f>IF(ISBLANK(Regressions!C70), " ", Regressions!C70)</f>
        <v>Pre-primary</v>
      </c>
      <c r="D60" s="242">
        <f>IF(ISBLANK(Regressions!D70), " ", Regressions!D70)</f>
        <v>104225</v>
      </c>
      <c r="E60" s="419" t="e">
        <f>IF(ISNUMBER(Regressions!E70),ROUND(Regressions!E70, 1), NA())</f>
        <v>#N/A</v>
      </c>
      <c r="F60" s="306" t="e">
        <f>IF(ISNUMBER(Regressions!F70),ROUND(Regressions!F70, 1), NA())</f>
        <v>#N/A</v>
      </c>
      <c r="G60" s="420" t="e">
        <f>IF(ISNUMBER(Regressions!G70),ROUND(Regressions!G70, 1), NA())</f>
        <v>#N/A</v>
      </c>
      <c r="H60" s="421" t="e">
        <f>IF(ISNUMBER(Regressions!H70),ROUND(Regressions!H70, 1), NA())</f>
        <v>#N/A</v>
      </c>
      <c r="I60" s="422" t="e">
        <f>IF(ISNUMBER(Regressions!I70),ROUND(Regressions!I70, 1), NA())</f>
        <v>#N/A</v>
      </c>
      <c r="J60" s="423" t="e">
        <f>IF(ISNUMBER(Regressions!J70),ROUND(Regressions!J70, 1), NA())</f>
        <v>#N/A</v>
      </c>
      <c r="K60" s="306" t="e">
        <f>IF(ISNUMBER(Regressions!K70),ROUND(Regressions!K70, 1), NA())</f>
        <v>#N/A</v>
      </c>
      <c r="L60" s="424" t="e">
        <f>IF(ISNUMBER(Regressions!L70),ROUND(Regressions!L70, 1), NA())</f>
        <v>#N/A</v>
      </c>
      <c r="M60" s="421" t="e">
        <f>IF(ISNUMBER(Regressions!M70),ROUND(Regressions!M70, 1), NA())</f>
        <v>#N/A</v>
      </c>
      <c r="N60" s="425" t="e">
        <f>IF(ISNUMBER(Regressions!N70),ROUND(Regressions!N70, 1), NA())</f>
        <v>#N/A</v>
      </c>
      <c r="O60" s="419" t="e">
        <f>IF(ISNUMBER(Regressions!O70),ROUND(Regressions!O70, 1), NA())</f>
        <v>#N/A</v>
      </c>
      <c r="P60" s="306" t="e">
        <f>IF(ISNUMBER(Regressions!P70),ROUND(Regressions!P70, 1), NA())</f>
        <v>#N/A</v>
      </c>
      <c r="Q60" s="426" t="e">
        <f>IF(ISNUMBER(Regressions!Q70),ROUND(Regressions!Q70, 1), NA())</f>
        <v>#N/A</v>
      </c>
      <c r="R60" s="421" t="e">
        <f>IF(ISNUMBER(Regressions!R70),ROUND(Regressions!R70, 1), NA())</f>
        <v>#N/A</v>
      </c>
      <c r="S60" s="422" t="e">
        <f>IF(ISNUMBER(Regressions!S70),ROUND(Regressions!S70, 1), NA())</f>
        <v>#N/A</v>
      </c>
    </row>
    <row r="61" x14ac:dyDescent="0.2">
      <c r="A61" s="240" t="str">
        <f>IF(ISBLANK(Regressions!A71), " ", Regressions!A71)</f>
        <v>Oman</v>
      </c>
      <c r="B61" s="235">
        <f>IF(ISBLANK(Regressions!B71), " ", Regressions!B71)</f>
        <v>2006</v>
      </c>
      <c r="C61" s="238" t="str">
        <f>IF(ISBLANK(Regressions!C71), " ", Regressions!C71)</f>
        <v>Pre-primary</v>
      </c>
      <c r="D61" s="242">
        <f>IF(ISBLANK(Regressions!D71), " ", Regressions!D71)</f>
        <v>102151</v>
      </c>
      <c r="E61" s="419" t="e">
        <f>IF(ISNUMBER(Regressions!E71),ROUND(Regressions!E71, 1), NA())</f>
        <v>#N/A</v>
      </c>
      <c r="F61" s="306" t="e">
        <f>IF(ISNUMBER(Regressions!F71),ROUND(Regressions!F71, 1), NA())</f>
        <v>#N/A</v>
      </c>
      <c r="G61" s="420" t="e">
        <f>IF(ISNUMBER(Regressions!G71),ROUND(Regressions!G71, 1), NA())</f>
        <v>#N/A</v>
      </c>
      <c r="H61" s="421" t="e">
        <f>IF(ISNUMBER(Regressions!H71),ROUND(Regressions!H71, 1), NA())</f>
        <v>#N/A</v>
      </c>
      <c r="I61" s="422" t="e">
        <f>IF(ISNUMBER(Regressions!I71),ROUND(Regressions!I71, 1), NA())</f>
        <v>#N/A</v>
      </c>
      <c r="J61" s="423" t="e">
        <f>IF(ISNUMBER(Regressions!J71),ROUND(Regressions!J71, 1), NA())</f>
        <v>#N/A</v>
      </c>
      <c r="K61" s="306" t="e">
        <f>IF(ISNUMBER(Regressions!K71),ROUND(Regressions!K71, 1), NA())</f>
        <v>#N/A</v>
      </c>
      <c r="L61" s="424" t="e">
        <f>IF(ISNUMBER(Regressions!L71),ROUND(Regressions!L71, 1), NA())</f>
        <v>#N/A</v>
      </c>
      <c r="M61" s="421" t="e">
        <f>IF(ISNUMBER(Regressions!M71),ROUND(Regressions!M71, 1), NA())</f>
        <v>#N/A</v>
      </c>
      <c r="N61" s="425" t="e">
        <f>IF(ISNUMBER(Regressions!N71),ROUND(Regressions!N71, 1), NA())</f>
        <v>#N/A</v>
      </c>
      <c r="O61" s="419" t="e">
        <f>IF(ISNUMBER(Regressions!O71),ROUND(Regressions!O71, 1), NA())</f>
        <v>#N/A</v>
      </c>
      <c r="P61" s="306" t="e">
        <f>IF(ISNUMBER(Regressions!P71),ROUND(Regressions!P71, 1), NA())</f>
        <v>#N/A</v>
      </c>
      <c r="Q61" s="426" t="e">
        <f>IF(ISNUMBER(Regressions!Q71),ROUND(Regressions!Q71, 1), NA())</f>
        <v>#N/A</v>
      </c>
      <c r="R61" s="421" t="e">
        <f>IF(ISNUMBER(Regressions!R71),ROUND(Regressions!R71, 1), NA())</f>
        <v>#N/A</v>
      </c>
      <c r="S61" s="422" t="e">
        <f>IF(ISNUMBER(Regressions!S71),ROUND(Regressions!S71, 1), NA())</f>
        <v>#N/A</v>
      </c>
    </row>
    <row r="62" x14ac:dyDescent="0.2">
      <c r="A62" s="240" t="str">
        <f>IF(ISBLANK(Regressions!A72), " ", Regressions!A72)</f>
        <v>Oman</v>
      </c>
      <c r="B62" s="235">
        <f>IF(ISBLANK(Regressions!B72), " ", Regressions!B72)</f>
        <v>2007</v>
      </c>
      <c r="C62" s="238" t="str">
        <f>IF(ISBLANK(Regressions!C72), " ", Regressions!C72)</f>
        <v>Pre-primary</v>
      </c>
      <c r="D62" s="242">
        <f>IF(ISBLANK(Regressions!D72), " ", Regressions!D72)</f>
        <v>98854</v>
      </c>
      <c r="E62" s="419" t="e">
        <f>IF(ISNUMBER(Regressions!E72),ROUND(Regressions!E72, 1), NA())</f>
        <v>#N/A</v>
      </c>
      <c r="F62" s="306" t="e">
        <f>IF(ISNUMBER(Regressions!F72),ROUND(Regressions!F72, 1), NA())</f>
        <v>#N/A</v>
      </c>
      <c r="G62" s="420" t="e">
        <f>IF(ISNUMBER(Regressions!G72),ROUND(Regressions!G72, 1), NA())</f>
        <v>#N/A</v>
      </c>
      <c r="H62" s="421" t="e">
        <f>IF(ISNUMBER(Regressions!H72),ROUND(Regressions!H72, 1), NA())</f>
        <v>#N/A</v>
      </c>
      <c r="I62" s="422" t="e">
        <f>IF(ISNUMBER(Regressions!I72),ROUND(Regressions!I72, 1), NA())</f>
        <v>#N/A</v>
      </c>
      <c r="J62" s="423" t="e">
        <f>IF(ISNUMBER(Regressions!J72),ROUND(Regressions!J72, 1), NA())</f>
        <v>#N/A</v>
      </c>
      <c r="K62" s="306" t="e">
        <f>IF(ISNUMBER(Regressions!K72),ROUND(Regressions!K72, 1), NA())</f>
        <v>#N/A</v>
      </c>
      <c r="L62" s="424" t="e">
        <f>IF(ISNUMBER(Regressions!L72),ROUND(Regressions!L72, 1), NA())</f>
        <v>#N/A</v>
      </c>
      <c r="M62" s="421" t="e">
        <f>IF(ISNUMBER(Regressions!M72),ROUND(Regressions!M72, 1), NA())</f>
        <v>#N/A</v>
      </c>
      <c r="N62" s="425" t="e">
        <f>IF(ISNUMBER(Regressions!N72),ROUND(Regressions!N72, 1), NA())</f>
        <v>#N/A</v>
      </c>
      <c r="O62" s="419" t="e">
        <f>IF(ISNUMBER(Regressions!O72),ROUND(Regressions!O72, 1), NA())</f>
        <v>#N/A</v>
      </c>
      <c r="P62" s="306" t="e">
        <f>IF(ISNUMBER(Regressions!P72),ROUND(Regressions!P72, 1), NA())</f>
        <v>#N/A</v>
      </c>
      <c r="Q62" s="426" t="e">
        <f>IF(ISNUMBER(Regressions!Q72),ROUND(Regressions!Q72, 1), NA())</f>
        <v>#N/A</v>
      </c>
      <c r="R62" s="421" t="e">
        <f>IF(ISNUMBER(Regressions!R72),ROUND(Regressions!R72, 1), NA())</f>
        <v>#N/A</v>
      </c>
      <c r="S62" s="422" t="e">
        <f>IF(ISNUMBER(Regressions!S72),ROUND(Regressions!S72, 1), NA())</f>
        <v>#N/A</v>
      </c>
    </row>
    <row r="63" x14ac:dyDescent="0.2">
      <c r="A63" s="240" t="str">
        <f>IF(ISBLANK(Regressions!A73), " ", Regressions!A73)</f>
        <v>Oman</v>
      </c>
      <c r="B63" s="235">
        <f>IF(ISBLANK(Regressions!B73), " ", Regressions!B73)</f>
        <v>2008</v>
      </c>
      <c r="C63" s="238" t="str">
        <f>IF(ISBLANK(Regressions!C73), " ", Regressions!C73)</f>
        <v>Pre-primary</v>
      </c>
      <c r="D63" s="242">
        <f>IF(ISBLANK(Regressions!D73), " ", Regressions!D73)</f>
        <v>96780</v>
      </c>
      <c r="E63" s="419" t="e">
        <f>IF(ISNUMBER(Regressions!E73),ROUND(Regressions!E73, 1), NA())</f>
        <v>#N/A</v>
      </c>
      <c r="F63" s="306" t="e">
        <f>IF(ISNUMBER(Regressions!F73),ROUND(Regressions!F73, 1), NA())</f>
        <v>#N/A</v>
      </c>
      <c r="G63" s="420" t="e">
        <f>IF(ISNUMBER(Regressions!G73),ROUND(Regressions!G73, 1), NA())</f>
        <v>#N/A</v>
      </c>
      <c r="H63" s="421" t="e">
        <f>IF(ISNUMBER(Regressions!H73),ROUND(Regressions!H73, 1), NA())</f>
        <v>#N/A</v>
      </c>
      <c r="I63" s="422" t="e">
        <f>IF(ISNUMBER(Regressions!I73),ROUND(Regressions!I73, 1), NA())</f>
        <v>#N/A</v>
      </c>
      <c r="J63" s="423" t="e">
        <f>IF(ISNUMBER(Regressions!J73),ROUND(Regressions!J73, 1), NA())</f>
        <v>#N/A</v>
      </c>
      <c r="K63" s="306" t="e">
        <f>IF(ISNUMBER(Regressions!K73),ROUND(Regressions!K73, 1), NA())</f>
        <v>#N/A</v>
      </c>
      <c r="L63" s="424" t="e">
        <f>IF(ISNUMBER(Regressions!L73),ROUND(Regressions!L73, 1), NA())</f>
        <v>#N/A</v>
      </c>
      <c r="M63" s="421" t="e">
        <f>IF(ISNUMBER(Regressions!M73),ROUND(Regressions!M73, 1), NA())</f>
        <v>#N/A</v>
      </c>
      <c r="N63" s="425" t="e">
        <f>IF(ISNUMBER(Regressions!N73),ROUND(Regressions!N73, 1), NA())</f>
        <v>#N/A</v>
      </c>
      <c r="O63" s="419" t="e">
        <f>IF(ISNUMBER(Regressions!O73),ROUND(Regressions!O73, 1), NA())</f>
        <v>#N/A</v>
      </c>
      <c r="P63" s="306" t="e">
        <f>IF(ISNUMBER(Regressions!P73),ROUND(Regressions!P73, 1), NA())</f>
        <v>#N/A</v>
      </c>
      <c r="Q63" s="426" t="e">
        <f>IF(ISNUMBER(Regressions!Q73),ROUND(Regressions!Q73, 1), NA())</f>
        <v>#N/A</v>
      </c>
      <c r="R63" s="421" t="e">
        <f>IF(ISNUMBER(Regressions!R73),ROUND(Regressions!R73, 1), NA())</f>
        <v>#N/A</v>
      </c>
      <c r="S63" s="422" t="e">
        <f>IF(ISNUMBER(Regressions!S73),ROUND(Regressions!S73, 1), NA())</f>
        <v>#N/A</v>
      </c>
    </row>
    <row r="64" x14ac:dyDescent="0.2">
      <c r="A64" s="240" t="str">
        <f>IF(ISBLANK(Regressions!A74), " ", Regressions!A74)</f>
        <v>Oman</v>
      </c>
      <c r="B64" s="235">
        <f>IF(ISBLANK(Regressions!B74), " ", Regressions!B74)</f>
        <v>2009</v>
      </c>
      <c r="C64" s="238" t="str">
        <f>IF(ISBLANK(Regressions!C74), " ", Regressions!C74)</f>
        <v>Pre-primary</v>
      </c>
      <c r="D64" s="242">
        <f>IF(ISBLANK(Regressions!D74), " ", Regressions!D74)</f>
        <v>96285</v>
      </c>
      <c r="E64" s="419" t="e">
        <f>IF(ISNUMBER(Regressions!E74),ROUND(Regressions!E74, 1), NA())</f>
        <v>#N/A</v>
      </c>
      <c r="F64" s="306" t="e">
        <f>IF(ISNUMBER(Regressions!F74),ROUND(Regressions!F74, 1), NA())</f>
        <v>#N/A</v>
      </c>
      <c r="G64" s="420" t="e">
        <f>IF(ISNUMBER(Regressions!G74),ROUND(Regressions!G74, 1), NA())</f>
        <v>#N/A</v>
      </c>
      <c r="H64" s="421" t="e">
        <f>IF(ISNUMBER(Regressions!H74),ROUND(Regressions!H74, 1), NA())</f>
        <v>#N/A</v>
      </c>
      <c r="I64" s="422" t="e">
        <f>IF(ISNUMBER(Regressions!I74),ROUND(Regressions!I74, 1), NA())</f>
        <v>#N/A</v>
      </c>
      <c r="J64" s="423" t="e">
        <f>IF(ISNUMBER(Regressions!J74),ROUND(Regressions!J74, 1), NA())</f>
        <v>#N/A</v>
      </c>
      <c r="K64" s="306" t="e">
        <f>IF(ISNUMBER(Regressions!K74),ROUND(Regressions!K74, 1), NA())</f>
        <v>#N/A</v>
      </c>
      <c r="L64" s="424" t="e">
        <f>IF(ISNUMBER(Regressions!L74),ROUND(Regressions!L74, 1), NA())</f>
        <v>#N/A</v>
      </c>
      <c r="M64" s="421" t="e">
        <f>IF(ISNUMBER(Regressions!M74),ROUND(Regressions!M74, 1), NA())</f>
        <v>#N/A</v>
      </c>
      <c r="N64" s="425" t="e">
        <f>IF(ISNUMBER(Regressions!N74),ROUND(Regressions!N74, 1), NA())</f>
        <v>#N/A</v>
      </c>
      <c r="O64" s="419" t="e">
        <f>IF(ISNUMBER(Regressions!O74),ROUND(Regressions!O74, 1), NA())</f>
        <v>#N/A</v>
      </c>
      <c r="P64" s="306" t="e">
        <f>IF(ISNUMBER(Regressions!P74),ROUND(Regressions!P74, 1), NA())</f>
        <v>#N/A</v>
      </c>
      <c r="Q64" s="426" t="e">
        <f>IF(ISNUMBER(Regressions!Q74),ROUND(Regressions!Q74, 1), NA())</f>
        <v>#N/A</v>
      </c>
      <c r="R64" s="421" t="e">
        <f>IF(ISNUMBER(Regressions!R74),ROUND(Regressions!R74, 1), NA())</f>
        <v>#N/A</v>
      </c>
      <c r="S64" s="422" t="e">
        <f>IF(ISNUMBER(Regressions!S74),ROUND(Regressions!S74, 1), NA())</f>
        <v>#N/A</v>
      </c>
    </row>
    <row r="65" x14ac:dyDescent="0.2">
      <c r="A65" s="240" t="str">
        <f>IF(ISBLANK(Regressions!A75), " ", Regressions!A75)</f>
        <v>Oman</v>
      </c>
      <c r="B65" s="235">
        <f>IF(ISBLANK(Regressions!B75), " ", Regressions!B75)</f>
        <v>2010</v>
      </c>
      <c r="C65" s="238" t="str">
        <f>IF(ISBLANK(Regressions!C75), " ", Regressions!C75)</f>
        <v>Pre-primary</v>
      </c>
      <c r="D65" s="242">
        <f>IF(ISBLANK(Regressions!D75), " ", Regressions!D75)</f>
        <v>97790</v>
      </c>
      <c r="E65" s="419" t="e">
        <f>IF(ISNUMBER(Regressions!E75),ROUND(Regressions!E75, 1), NA())</f>
        <v>#N/A</v>
      </c>
      <c r="F65" s="306" t="e">
        <f>IF(ISNUMBER(Regressions!F75),ROUND(Regressions!F75, 1), NA())</f>
        <v>#N/A</v>
      </c>
      <c r="G65" s="420" t="e">
        <f>IF(ISNUMBER(Regressions!G75),ROUND(Regressions!G75, 1), NA())</f>
        <v>#N/A</v>
      </c>
      <c r="H65" s="421" t="e">
        <f>IF(ISNUMBER(Regressions!H75),ROUND(Regressions!H75, 1), NA())</f>
        <v>#N/A</v>
      </c>
      <c r="I65" s="422" t="e">
        <f>IF(ISNUMBER(Regressions!I75),ROUND(Regressions!I75, 1), NA())</f>
        <v>#N/A</v>
      </c>
      <c r="J65" s="423" t="e">
        <f>IF(ISNUMBER(Regressions!J75),ROUND(Regressions!J75, 1), NA())</f>
        <v>#N/A</v>
      </c>
      <c r="K65" s="306" t="e">
        <f>IF(ISNUMBER(Regressions!K75),ROUND(Regressions!K75, 1), NA())</f>
        <v>#N/A</v>
      </c>
      <c r="L65" s="424" t="e">
        <f>IF(ISNUMBER(Regressions!L75),ROUND(Regressions!L75, 1), NA())</f>
        <v>#N/A</v>
      </c>
      <c r="M65" s="421" t="e">
        <f>IF(ISNUMBER(Regressions!M75),ROUND(Regressions!M75, 1), NA())</f>
        <v>#N/A</v>
      </c>
      <c r="N65" s="425" t="e">
        <f>IF(ISNUMBER(Regressions!N75),ROUND(Regressions!N75, 1), NA())</f>
        <v>#N/A</v>
      </c>
      <c r="O65" s="419" t="e">
        <f>IF(ISNUMBER(Regressions!O75),ROUND(Regressions!O75, 1), NA())</f>
        <v>#N/A</v>
      </c>
      <c r="P65" s="306" t="e">
        <f>IF(ISNUMBER(Regressions!P75),ROUND(Regressions!P75, 1), NA())</f>
        <v>#N/A</v>
      </c>
      <c r="Q65" s="426" t="e">
        <f>IF(ISNUMBER(Regressions!Q75),ROUND(Regressions!Q75, 1), NA())</f>
        <v>#N/A</v>
      </c>
      <c r="R65" s="421" t="e">
        <f>IF(ISNUMBER(Regressions!R75),ROUND(Regressions!R75, 1), NA())</f>
        <v>#N/A</v>
      </c>
      <c r="S65" s="422" t="e">
        <f>IF(ISNUMBER(Regressions!S75),ROUND(Regressions!S75, 1), NA())</f>
        <v>#N/A</v>
      </c>
    </row>
    <row r="66" x14ac:dyDescent="0.2">
      <c r="A66" s="240" t="str">
        <f>IF(ISBLANK(Regressions!A76), " ", Regressions!A76)</f>
        <v>Oman</v>
      </c>
      <c r="B66" s="235">
        <f>IF(ISBLANK(Regressions!B76), " ", Regressions!B76)</f>
        <v>2011</v>
      </c>
      <c r="C66" s="238" t="str">
        <f>IF(ISBLANK(Regressions!C76), " ", Regressions!C76)</f>
        <v>Pre-primary</v>
      </c>
      <c r="D66" s="242">
        <f>IF(ISBLANK(Regressions!D76), " ", Regressions!D76)</f>
        <v>101569</v>
      </c>
      <c r="E66" s="419" t="e">
        <f>IF(ISNUMBER(Regressions!E76),ROUND(Regressions!E76, 1), NA())</f>
        <v>#N/A</v>
      </c>
      <c r="F66" s="306" t="e">
        <f>IF(ISNUMBER(Regressions!F76),ROUND(Regressions!F76, 1), NA())</f>
        <v>#N/A</v>
      </c>
      <c r="G66" s="420" t="e">
        <f>IF(ISNUMBER(Regressions!G76),ROUND(Regressions!G76, 1), NA())</f>
        <v>#N/A</v>
      </c>
      <c r="H66" s="421" t="e">
        <f>IF(ISNUMBER(Regressions!H76),ROUND(Regressions!H76, 1), NA())</f>
        <v>#N/A</v>
      </c>
      <c r="I66" s="422" t="e">
        <f>IF(ISNUMBER(Regressions!I76),ROUND(Regressions!I76, 1), NA())</f>
        <v>#N/A</v>
      </c>
      <c r="J66" s="423" t="e">
        <f>IF(ISNUMBER(Regressions!J76),ROUND(Regressions!J76, 1), NA())</f>
        <v>#N/A</v>
      </c>
      <c r="K66" s="306" t="e">
        <f>IF(ISNUMBER(Regressions!K76),ROUND(Regressions!K76, 1), NA())</f>
        <v>#N/A</v>
      </c>
      <c r="L66" s="424" t="e">
        <f>IF(ISNUMBER(Regressions!L76),ROUND(Regressions!L76, 1), NA())</f>
        <v>#N/A</v>
      </c>
      <c r="M66" s="421" t="e">
        <f>IF(ISNUMBER(Regressions!M76),ROUND(Regressions!M76, 1), NA())</f>
        <v>#N/A</v>
      </c>
      <c r="N66" s="425" t="e">
        <f>IF(ISNUMBER(Regressions!N76),ROUND(Regressions!N76, 1), NA())</f>
        <v>#N/A</v>
      </c>
      <c r="O66" s="419" t="e">
        <f>IF(ISNUMBER(Regressions!O76),ROUND(Regressions!O76, 1), NA())</f>
        <v>#N/A</v>
      </c>
      <c r="P66" s="306" t="e">
        <f>IF(ISNUMBER(Regressions!P76),ROUND(Regressions!P76, 1), NA())</f>
        <v>#N/A</v>
      </c>
      <c r="Q66" s="426" t="e">
        <f>IF(ISNUMBER(Regressions!Q76),ROUND(Regressions!Q76, 1), NA())</f>
        <v>#N/A</v>
      </c>
      <c r="R66" s="421" t="e">
        <f>IF(ISNUMBER(Regressions!R76),ROUND(Regressions!R76, 1), NA())</f>
        <v>#N/A</v>
      </c>
      <c r="S66" s="422" t="e">
        <f>IF(ISNUMBER(Regressions!S76),ROUND(Regressions!S76, 1), NA())</f>
        <v>#N/A</v>
      </c>
    </row>
    <row r="67" x14ac:dyDescent="0.2">
      <c r="A67" s="240" t="str">
        <f>IF(ISBLANK(Regressions!A77), " ", Regressions!A77)</f>
        <v>Oman</v>
      </c>
      <c r="B67" s="235">
        <f>IF(ISBLANK(Regressions!B77), " ", Regressions!B77)</f>
        <v>2012</v>
      </c>
      <c r="C67" s="238" t="str">
        <f>IF(ISBLANK(Regressions!C77), " ", Regressions!C77)</f>
        <v>Pre-primary</v>
      </c>
      <c r="D67" s="242">
        <f>IF(ISBLANK(Regressions!D77), " ", Regressions!D77)</f>
        <v>106349</v>
      </c>
      <c r="E67" s="419" t="e">
        <f>IF(ISNUMBER(Regressions!E77),ROUND(Regressions!E77, 1), NA())</f>
        <v>#N/A</v>
      </c>
      <c r="F67" s="306" t="e">
        <f>IF(ISNUMBER(Regressions!F77),ROUND(Regressions!F77, 1), NA())</f>
        <v>#N/A</v>
      </c>
      <c r="G67" s="420" t="e">
        <f>IF(ISNUMBER(Regressions!G77),ROUND(Regressions!G77, 1), NA())</f>
        <v>#N/A</v>
      </c>
      <c r="H67" s="421" t="e">
        <f>IF(ISNUMBER(Regressions!H77),ROUND(Regressions!H77, 1), NA())</f>
        <v>#N/A</v>
      </c>
      <c r="I67" s="422" t="e">
        <f>IF(ISNUMBER(Regressions!I77),ROUND(Regressions!I77, 1), NA())</f>
        <v>#N/A</v>
      </c>
      <c r="J67" s="423" t="e">
        <f>IF(ISNUMBER(Regressions!J77),ROUND(Regressions!J77, 1), NA())</f>
        <v>#N/A</v>
      </c>
      <c r="K67" s="306" t="e">
        <f>IF(ISNUMBER(Regressions!K77),ROUND(Regressions!K77, 1), NA())</f>
        <v>#N/A</v>
      </c>
      <c r="L67" s="424" t="e">
        <f>IF(ISNUMBER(Regressions!L77),ROUND(Regressions!L77, 1), NA())</f>
        <v>#N/A</v>
      </c>
      <c r="M67" s="421" t="e">
        <f>IF(ISNUMBER(Regressions!M77),ROUND(Regressions!M77, 1), NA())</f>
        <v>#N/A</v>
      </c>
      <c r="N67" s="425" t="e">
        <f>IF(ISNUMBER(Regressions!N77),ROUND(Regressions!N77, 1), NA())</f>
        <v>#N/A</v>
      </c>
      <c r="O67" s="419" t="e">
        <f>IF(ISNUMBER(Regressions!O77),ROUND(Regressions!O77, 1), NA())</f>
        <v>#N/A</v>
      </c>
      <c r="P67" s="306" t="e">
        <f>IF(ISNUMBER(Regressions!P77),ROUND(Regressions!P77, 1), NA())</f>
        <v>#N/A</v>
      </c>
      <c r="Q67" s="426" t="e">
        <f>IF(ISNUMBER(Regressions!Q77),ROUND(Regressions!Q77, 1), NA())</f>
        <v>#N/A</v>
      </c>
      <c r="R67" s="421" t="e">
        <f>IF(ISNUMBER(Regressions!R77),ROUND(Regressions!R77, 1), NA())</f>
        <v>#N/A</v>
      </c>
      <c r="S67" s="422" t="e">
        <f>IF(ISNUMBER(Regressions!S77),ROUND(Regressions!S77, 1), NA())</f>
        <v>#N/A</v>
      </c>
    </row>
    <row r="68" x14ac:dyDescent="0.2">
      <c r="A68" s="240" t="str">
        <f>IF(ISBLANK(Regressions!A78), " ", Regressions!A78)</f>
        <v>Oman</v>
      </c>
      <c r="B68" s="235">
        <f>IF(ISBLANK(Regressions!B78), " ", Regressions!B78)</f>
        <v>2013</v>
      </c>
      <c r="C68" s="238" t="str">
        <f>IF(ISBLANK(Regressions!C78), " ", Regressions!C78)</f>
        <v>Pre-primary</v>
      </c>
      <c r="D68" s="242">
        <f>IF(ISBLANK(Regressions!D78), " ", Regressions!D78)</f>
        <v>113314</v>
      </c>
      <c r="E68" s="419" t="e">
        <f>IF(ISNUMBER(Regressions!E78),ROUND(Regressions!E78, 1), NA())</f>
        <v>#N/A</v>
      </c>
      <c r="F68" s="306" t="e">
        <f>IF(ISNUMBER(Regressions!F78),ROUND(Regressions!F78, 1), NA())</f>
        <v>#N/A</v>
      </c>
      <c r="G68" s="420" t="e">
        <f>IF(ISNUMBER(Regressions!G78),ROUND(Regressions!G78, 1), NA())</f>
        <v>#N/A</v>
      </c>
      <c r="H68" s="421" t="e">
        <f>IF(ISNUMBER(Regressions!H78),ROUND(Regressions!H78, 1), NA())</f>
        <v>#N/A</v>
      </c>
      <c r="I68" s="422" t="e">
        <f>IF(ISNUMBER(Regressions!I78),ROUND(Regressions!I78, 1), NA())</f>
        <v>#N/A</v>
      </c>
      <c r="J68" s="423" t="e">
        <f>IF(ISNUMBER(Regressions!J78),ROUND(Regressions!J78, 1), NA())</f>
        <v>#N/A</v>
      </c>
      <c r="K68" s="306" t="e">
        <f>IF(ISNUMBER(Regressions!K78),ROUND(Regressions!K78, 1), NA())</f>
        <v>#N/A</v>
      </c>
      <c r="L68" s="424" t="e">
        <f>IF(ISNUMBER(Regressions!L78),ROUND(Regressions!L78, 1), NA())</f>
        <v>#N/A</v>
      </c>
      <c r="M68" s="421" t="e">
        <f>IF(ISNUMBER(Regressions!M78),ROUND(Regressions!M78, 1), NA())</f>
        <v>#N/A</v>
      </c>
      <c r="N68" s="425" t="e">
        <f>IF(ISNUMBER(Regressions!N78),ROUND(Regressions!N78, 1), NA())</f>
        <v>#N/A</v>
      </c>
      <c r="O68" s="419" t="e">
        <f>IF(ISNUMBER(Regressions!O78),ROUND(Regressions!O78, 1), NA())</f>
        <v>#N/A</v>
      </c>
      <c r="P68" s="306" t="e">
        <f>IF(ISNUMBER(Regressions!P78),ROUND(Regressions!P78, 1), NA())</f>
        <v>#N/A</v>
      </c>
      <c r="Q68" s="426" t="e">
        <f>IF(ISNUMBER(Regressions!Q78),ROUND(Regressions!Q78, 1), NA())</f>
        <v>#N/A</v>
      </c>
      <c r="R68" s="421" t="e">
        <f>IF(ISNUMBER(Regressions!R78),ROUND(Regressions!R78, 1), NA())</f>
        <v>#N/A</v>
      </c>
      <c r="S68" s="422" t="e">
        <f>IF(ISNUMBER(Regressions!S78),ROUND(Regressions!S78, 1), NA())</f>
        <v>#N/A</v>
      </c>
    </row>
    <row r="69" x14ac:dyDescent="0.2">
      <c r="A69" s="240" t="str">
        <f>IF(ISBLANK(Regressions!A79), " ", Regressions!A79)</f>
        <v>Oman</v>
      </c>
      <c r="B69" s="235">
        <f>IF(ISBLANK(Regressions!B79), " ", Regressions!B79)</f>
        <v>2014</v>
      </c>
      <c r="C69" s="238" t="str">
        <f>IF(ISBLANK(Regressions!C79), " ", Regressions!C79)</f>
        <v>Pre-primary</v>
      </c>
      <c r="D69" s="242">
        <f>IF(ISBLANK(Regressions!D79), " ", Regressions!D79)</f>
        <v>121491</v>
      </c>
      <c r="E69" s="419" t="e">
        <f>IF(ISNUMBER(Regressions!E79),ROUND(Regressions!E79, 1), NA())</f>
        <v>#N/A</v>
      </c>
      <c r="F69" s="306" t="e">
        <f>IF(ISNUMBER(Regressions!F79),ROUND(Regressions!F79, 1), NA())</f>
        <v>#N/A</v>
      </c>
      <c r="G69" s="420" t="e">
        <f>IF(ISNUMBER(Regressions!G79),ROUND(Regressions!G79, 1), NA())</f>
        <v>#N/A</v>
      </c>
      <c r="H69" s="421" t="e">
        <f>IF(ISNUMBER(Regressions!H79),ROUND(Regressions!H79, 1), NA())</f>
        <v>#N/A</v>
      </c>
      <c r="I69" s="422" t="e">
        <f>IF(ISNUMBER(Regressions!I79),ROUND(Regressions!I79, 1), NA())</f>
        <v>#N/A</v>
      </c>
      <c r="J69" s="423" t="e">
        <f>IF(ISNUMBER(Regressions!J79),ROUND(Regressions!J79, 1), NA())</f>
        <v>#N/A</v>
      </c>
      <c r="K69" s="306" t="e">
        <f>IF(ISNUMBER(Regressions!K79),ROUND(Regressions!K79, 1), NA())</f>
        <v>#N/A</v>
      </c>
      <c r="L69" s="424" t="e">
        <f>IF(ISNUMBER(Regressions!L79),ROUND(Regressions!L79, 1), NA())</f>
        <v>#N/A</v>
      </c>
      <c r="M69" s="421" t="e">
        <f>IF(ISNUMBER(Regressions!M79),ROUND(Regressions!M79, 1), NA())</f>
        <v>#N/A</v>
      </c>
      <c r="N69" s="425" t="e">
        <f>IF(ISNUMBER(Regressions!N79),ROUND(Regressions!N79, 1), NA())</f>
        <v>#N/A</v>
      </c>
      <c r="O69" s="419" t="e">
        <f>IF(ISNUMBER(Regressions!O79),ROUND(Regressions!O79, 1), NA())</f>
        <v>#N/A</v>
      </c>
      <c r="P69" s="306" t="e">
        <f>IF(ISNUMBER(Regressions!P79),ROUND(Regressions!P79, 1), NA())</f>
        <v>#N/A</v>
      </c>
      <c r="Q69" s="426" t="e">
        <f>IF(ISNUMBER(Regressions!Q79),ROUND(Regressions!Q79, 1), NA())</f>
        <v>#N/A</v>
      </c>
      <c r="R69" s="421" t="e">
        <f>IF(ISNUMBER(Regressions!R79),ROUND(Regressions!R79, 1), NA())</f>
        <v>#N/A</v>
      </c>
      <c r="S69" s="422" t="e">
        <f>IF(ISNUMBER(Regressions!S79),ROUND(Regressions!S79, 1), NA())</f>
        <v>#N/A</v>
      </c>
    </row>
    <row r="70" x14ac:dyDescent="0.2">
      <c r="A70" s="240" t="str">
        <f>IF(ISBLANK(Regressions!A80), " ", Regressions!A80)</f>
        <v>Oman</v>
      </c>
      <c r="B70" s="235">
        <f>IF(ISBLANK(Regressions!B80), " ", Regressions!B80)</f>
        <v>2015</v>
      </c>
      <c r="C70" s="238" t="str">
        <f>IF(ISBLANK(Regressions!C80), " ", Regressions!C80)</f>
        <v>Pre-primary</v>
      </c>
      <c r="D70" s="242">
        <f>IF(ISBLANK(Regressions!D80), " ", Regressions!D80)</f>
        <v>129649</v>
      </c>
      <c r="E70" s="419" t="e">
        <f>IF(ISNUMBER(Regressions!E80),ROUND(Regressions!E80, 1), NA())</f>
        <v>#N/A</v>
      </c>
      <c r="F70" s="306" t="e">
        <f>IF(ISNUMBER(Regressions!F80),ROUND(Regressions!F80, 1), NA())</f>
        <v>#N/A</v>
      </c>
      <c r="G70" s="420" t="e">
        <f>IF(ISNUMBER(Regressions!G80),ROUND(Regressions!G80, 1), NA())</f>
        <v>#N/A</v>
      </c>
      <c r="H70" s="421" t="e">
        <f>IF(ISNUMBER(Regressions!H80),ROUND(Regressions!H80, 1), NA())</f>
        <v>#N/A</v>
      </c>
      <c r="I70" s="422" t="e">
        <f>IF(ISNUMBER(Regressions!I80),ROUND(Regressions!I80, 1), NA())</f>
        <v>#N/A</v>
      </c>
      <c r="J70" s="423" t="e">
        <f>IF(ISNUMBER(Regressions!J80),ROUND(Regressions!J80, 1), NA())</f>
        <v>#N/A</v>
      </c>
      <c r="K70" s="306" t="e">
        <f>IF(ISNUMBER(Regressions!K80),ROUND(Regressions!K80, 1), NA())</f>
        <v>#N/A</v>
      </c>
      <c r="L70" s="424" t="e">
        <f>IF(ISNUMBER(Regressions!L80),ROUND(Regressions!L80, 1), NA())</f>
        <v>#N/A</v>
      </c>
      <c r="M70" s="421" t="e">
        <f>IF(ISNUMBER(Regressions!M80),ROUND(Regressions!M80, 1), NA())</f>
        <v>#N/A</v>
      </c>
      <c r="N70" s="425" t="e">
        <f>IF(ISNUMBER(Regressions!N80),ROUND(Regressions!N80, 1), NA())</f>
        <v>#N/A</v>
      </c>
      <c r="O70" s="419" t="e">
        <f>IF(ISNUMBER(Regressions!O80),ROUND(Regressions!O80, 1), NA())</f>
        <v>#N/A</v>
      </c>
      <c r="P70" s="306" t="e">
        <f>IF(ISNUMBER(Regressions!P80),ROUND(Regressions!P80, 1), NA())</f>
        <v>#N/A</v>
      </c>
      <c r="Q70" s="426" t="e">
        <f>IF(ISNUMBER(Regressions!Q80),ROUND(Regressions!Q80, 1), NA())</f>
        <v>#N/A</v>
      </c>
      <c r="R70" s="421" t="e">
        <f>IF(ISNUMBER(Regressions!R80),ROUND(Regressions!R80, 1), NA())</f>
        <v>#N/A</v>
      </c>
      <c r="S70" s="422" t="e">
        <f>IF(ISNUMBER(Regressions!S80),ROUND(Regressions!S80, 1), NA())</f>
        <v>#N/A</v>
      </c>
    </row>
    <row r="71" x14ac:dyDescent="0.2">
      <c r="A71" s="396" t="str">
        <f>IF(ISBLANK(Regressions!A81), " ", Regressions!A81)</f>
        <v>Oman</v>
      </c>
      <c r="B71" s="397">
        <f>IF(ISBLANK(Regressions!B81), " ", Regressions!B81)</f>
        <v>2016</v>
      </c>
      <c r="C71" s="398" t="str">
        <f>IF(ISBLANK(Regressions!C81), " ", Regressions!C81)</f>
        <v>Pre-primary</v>
      </c>
      <c r="D71" s="399">
        <f>IF(ISBLANK(Regressions!D81), " ", Regressions!D81)</f>
        <v>136520</v>
      </c>
      <c r="E71" s="427" t="e">
        <f>IF(ISNUMBER(Regressions!E81),ROUND(Regressions!E81, 1), NA())</f>
        <v>#N/A</v>
      </c>
      <c r="F71" s="307" t="e">
        <f>IF(ISNUMBER(Regressions!F81),ROUND(Regressions!F81, 1), NA())</f>
        <v>#N/A</v>
      </c>
      <c r="G71" s="428" t="e">
        <f>IF(ISNUMBER(Regressions!G81),ROUND(Regressions!G81, 1), NA())</f>
        <v>#N/A</v>
      </c>
      <c r="H71" s="429" t="e">
        <f>IF(ISNUMBER(Regressions!H81),ROUND(Regressions!H81, 1), NA())</f>
        <v>#N/A</v>
      </c>
      <c r="I71" s="430" t="e">
        <f>IF(ISNUMBER(Regressions!I81),ROUND(Regressions!I81, 1), NA())</f>
        <v>#N/A</v>
      </c>
      <c r="J71" s="431" t="e">
        <f>IF(ISNUMBER(Regressions!J81),ROUND(Regressions!J81, 1), NA())</f>
        <v>#N/A</v>
      </c>
      <c r="K71" s="307" t="e">
        <f>IF(ISNUMBER(Regressions!K81),ROUND(Regressions!K81, 1), NA())</f>
        <v>#N/A</v>
      </c>
      <c r="L71" s="432" t="e">
        <f>IF(ISNUMBER(Regressions!L81),ROUND(Regressions!L81, 1), NA())</f>
        <v>#N/A</v>
      </c>
      <c r="M71" s="429" t="e">
        <f>IF(ISNUMBER(Regressions!M81),ROUND(Regressions!M81, 1), NA())</f>
        <v>#N/A</v>
      </c>
      <c r="N71" s="433" t="e">
        <f>IF(ISNUMBER(Regressions!N81),ROUND(Regressions!N81, 1), NA())</f>
        <v>#N/A</v>
      </c>
      <c r="O71" s="427" t="e">
        <f>IF(ISNUMBER(Regressions!O81),ROUND(Regressions!O81, 1), NA())</f>
        <v>#N/A</v>
      </c>
      <c r="P71" s="307" t="e">
        <f>IF(ISNUMBER(Regressions!P81),ROUND(Regressions!P81, 1), NA())</f>
        <v>#N/A</v>
      </c>
      <c r="Q71" s="434" t="e">
        <f>IF(ISNUMBER(Regressions!Q81),ROUND(Regressions!Q81, 1), NA())</f>
        <v>#N/A</v>
      </c>
      <c r="R71" s="429" t="e">
        <f>IF(ISNUMBER(Regressions!R81),ROUND(Regressions!R81, 1), NA())</f>
        <v>#N/A</v>
      </c>
      <c r="S71" s="430" t="e">
        <f>IF(ISNUMBER(Regressions!S81),ROUND(Regressions!S81, 1), NA())</f>
        <v>#N/A</v>
      </c>
    </row>
    <row r="72" x14ac:dyDescent="0.2">
      <c r="A72" s="240" t="str">
        <f>IF(ISBLANK(Regressions!A82), " ", Regressions!A82)</f>
        <v>Oman</v>
      </c>
      <c r="B72" s="235">
        <f>IF(ISBLANK(Regressions!B82), " ", Regressions!B82)</f>
        <v>2000</v>
      </c>
      <c r="C72" s="238" t="str">
        <f>IF(ISBLANK(Regressions!C82), " ", Regressions!C82)</f>
        <v>Primary</v>
      </c>
      <c r="D72" s="242">
        <f>IF(ISBLANK(Regressions!D82), " ", Regressions!D82)</f>
        <v>341665</v>
      </c>
      <c r="E72" s="419" t="e">
        <f>IF(ISNUMBER(Regressions!E82),ROUND(Regressions!E82, 1), NA())</f>
        <v>#N/A</v>
      </c>
      <c r="F72" s="306" t="e">
        <f>IF(ISNUMBER(Regressions!F82),ROUND(Regressions!F82, 1), NA())</f>
        <v>#N/A</v>
      </c>
      <c r="G72" s="420" t="e">
        <f>IF(ISNUMBER(Regressions!G82),ROUND(Regressions!G82, 1), NA())</f>
        <v>#N/A</v>
      </c>
      <c r="H72" s="421" t="e">
        <f>IF(ISNUMBER(Regressions!H82),ROUND(Regressions!H82, 1), NA())</f>
        <v>#N/A</v>
      </c>
      <c r="I72" s="422" t="e">
        <f>IF(ISNUMBER(Regressions!I82),ROUND(Regressions!I82, 1), NA())</f>
        <v>#N/A</v>
      </c>
      <c r="J72" s="423" t="e">
        <f>IF(ISNUMBER(Regressions!J82),ROUND(Regressions!J82, 1), NA())</f>
        <v>#N/A</v>
      </c>
      <c r="K72" s="306" t="e">
        <f>IF(ISNUMBER(Regressions!K82),ROUND(Regressions!K82, 1), NA())</f>
        <v>#N/A</v>
      </c>
      <c r="L72" s="424" t="e">
        <f>IF(ISNUMBER(Regressions!L82),ROUND(Regressions!L82, 1), NA())</f>
        <v>#N/A</v>
      </c>
      <c r="M72" s="421" t="e">
        <f>IF(ISNUMBER(Regressions!M82),ROUND(Regressions!M82, 1), NA())</f>
        <v>#N/A</v>
      </c>
      <c r="N72" s="425" t="e">
        <f>IF(ISNUMBER(Regressions!N82),ROUND(Regressions!N82, 1), NA())</f>
        <v>#N/A</v>
      </c>
      <c r="O72" s="419" t="e">
        <f>IF(ISNUMBER(Regressions!O82),ROUND(Regressions!O82, 1), NA())</f>
        <v>#N/A</v>
      </c>
      <c r="P72" s="306" t="e">
        <f>IF(ISNUMBER(Regressions!P82),ROUND(Regressions!P82, 1), NA())</f>
        <v>#N/A</v>
      </c>
      <c r="Q72" s="426" t="e">
        <f>IF(ISNUMBER(Regressions!Q82),ROUND(Regressions!Q82, 1), NA())</f>
        <v>#N/A</v>
      </c>
      <c r="R72" s="421" t="e">
        <f>IF(ISNUMBER(Regressions!R82),ROUND(Regressions!R82, 1), NA())</f>
        <v>#N/A</v>
      </c>
      <c r="S72" s="422" t="e">
        <f>IF(ISNUMBER(Regressions!S82),ROUND(Regressions!S82, 1), NA())</f>
        <v>#N/A</v>
      </c>
    </row>
    <row r="73" x14ac:dyDescent="0.2">
      <c r="A73" s="240" t="str">
        <f>IF(ISBLANK(Regressions!A83), " ", Regressions!A83)</f>
        <v>Oman</v>
      </c>
      <c r="B73" s="235">
        <f>IF(ISBLANK(Regressions!B83), " ", Regressions!B83)</f>
        <v>2001</v>
      </c>
      <c r="C73" s="238" t="str">
        <f>IF(ISBLANK(Regressions!C83), " ", Regressions!C83)</f>
        <v>Primary</v>
      </c>
      <c r="D73" s="242">
        <f>IF(ISBLANK(Regressions!D83), " ", Regressions!D83)</f>
        <v>340679</v>
      </c>
      <c r="E73" s="419" t="e">
        <f>IF(ISNUMBER(Regressions!E83),ROUND(Regressions!E83, 1), NA())</f>
        <v>#N/A</v>
      </c>
      <c r="F73" s="306" t="e">
        <f>IF(ISNUMBER(Regressions!F83),ROUND(Regressions!F83, 1), NA())</f>
        <v>#N/A</v>
      </c>
      <c r="G73" s="420" t="e">
        <f>IF(ISNUMBER(Regressions!G83),ROUND(Regressions!G83, 1), NA())</f>
        <v>#N/A</v>
      </c>
      <c r="H73" s="421" t="e">
        <f>IF(ISNUMBER(Regressions!H83),ROUND(Regressions!H83, 1), NA())</f>
        <v>#N/A</v>
      </c>
      <c r="I73" s="422" t="e">
        <f>IF(ISNUMBER(Regressions!I83),ROUND(Regressions!I83, 1), NA())</f>
        <v>#N/A</v>
      </c>
      <c r="J73" s="423" t="e">
        <f>IF(ISNUMBER(Regressions!J83),ROUND(Regressions!J83, 1), NA())</f>
        <v>#N/A</v>
      </c>
      <c r="K73" s="306" t="e">
        <f>IF(ISNUMBER(Regressions!K83),ROUND(Regressions!K83, 1), NA())</f>
        <v>#N/A</v>
      </c>
      <c r="L73" s="424" t="e">
        <f>IF(ISNUMBER(Regressions!L83),ROUND(Regressions!L83, 1), NA())</f>
        <v>#N/A</v>
      </c>
      <c r="M73" s="421" t="e">
        <f>IF(ISNUMBER(Regressions!M83),ROUND(Regressions!M83, 1), NA())</f>
        <v>#N/A</v>
      </c>
      <c r="N73" s="425" t="e">
        <f>IF(ISNUMBER(Regressions!N83),ROUND(Regressions!N83, 1), NA())</f>
        <v>#N/A</v>
      </c>
      <c r="O73" s="419" t="e">
        <f>IF(ISNUMBER(Regressions!O83),ROUND(Regressions!O83, 1), NA())</f>
        <v>#N/A</v>
      </c>
      <c r="P73" s="306" t="e">
        <f>IF(ISNUMBER(Regressions!P83),ROUND(Regressions!P83, 1), NA())</f>
        <v>#N/A</v>
      </c>
      <c r="Q73" s="426" t="e">
        <f>IF(ISNUMBER(Regressions!Q83),ROUND(Regressions!Q83, 1), NA())</f>
        <v>#N/A</v>
      </c>
      <c r="R73" s="421" t="e">
        <f>IF(ISNUMBER(Regressions!R83),ROUND(Regressions!R83, 1), NA())</f>
        <v>#N/A</v>
      </c>
      <c r="S73" s="422" t="e">
        <f>IF(ISNUMBER(Regressions!S83),ROUND(Regressions!S83, 1), NA())</f>
        <v>#N/A</v>
      </c>
    </row>
    <row r="74" x14ac:dyDescent="0.2">
      <c r="A74" s="240" t="str">
        <f>IF(ISBLANK(Regressions!A84), " ", Regressions!A84)</f>
        <v>Oman</v>
      </c>
      <c r="B74" s="235">
        <f>IF(ISBLANK(Regressions!B84), " ", Regressions!B84)</f>
        <v>2002</v>
      </c>
      <c r="C74" s="238" t="str">
        <f>IF(ISBLANK(Regressions!C84), " ", Regressions!C84)</f>
        <v>Primary</v>
      </c>
      <c r="D74" s="242">
        <f>IF(ISBLANK(Regressions!D84), " ", Regressions!D84)</f>
        <v>341479</v>
      </c>
      <c r="E74" s="419" t="e">
        <f>IF(ISNUMBER(Regressions!E84),ROUND(Regressions!E84, 1), NA())</f>
        <v>#N/A</v>
      </c>
      <c r="F74" s="306" t="e">
        <f>IF(ISNUMBER(Regressions!F84),ROUND(Regressions!F84, 1), NA())</f>
        <v>#N/A</v>
      </c>
      <c r="G74" s="420" t="e">
        <f>IF(ISNUMBER(Regressions!G84),ROUND(Regressions!G84, 1), NA())</f>
        <v>#N/A</v>
      </c>
      <c r="H74" s="421" t="e">
        <f>IF(ISNUMBER(Regressions!H84),ROUND(Regressions!H84, 1), NA())</f>
        <v>#N/A</v>
      </c>
      <c r="I74" s="422" t="e">
        <f>IF(ISNUMBER(Regressions!I84),ROUND(Regressions!I84, 1), NA())</f>
        <v>#N/A</v>
      </c>
      <c r="J74" s="423" t="e">
        <f>IF(ISNUMBER(Regressions!J84),ROUND(Regressions!J84, 1), NA())</f>
        <v>#N/A</v>
      </c>
      <c r="K74" s="306" t="e">
        <f>IF(ISNUMBER(Regressions!K84),ROUND(Regressions!K84, 1), NA())</f>
        <v>#N/A</v>
      </c>
      <c r="L74" s="424" t="e">
        <f>IF(ISNUMBER(Regressions!L84),ROUND(Regressions!L84, 1), NA())</f>
        <v>#N/A</v>
      </c>
      <c r="M74" s="421" t="e">
        <f>IF(ISNUMBER(Regressions!M84),ROUND(Regressions!M84, 1), NA())</f>
        <v>#N/A</v>
      </c>
      <c r="N74" s="425" t="e">
        <f>IF(ISNUMBER(Regressions!N84),ROUND(Regressions!N84, 1), NA())</f>
        <v>#N/A</v>
      </c>
      <c r="O74" s="419" t="e">
        <f>IF(ISNUMBER(Regressions!O84),ROUND(Regressions!O84, 1), NA())</f>
        <v>#N/A</v>
      </c>
      <c r="P74" s="306" t="e">
        <f>IF(ISNUMBER(Regressions!P84),ROUND(Regressions!P84, 1), NA())</f>
        <v>#N/A</v>
      </c>
      <c r="Q74" s="426" t="e">
        <f>IF(ISNUMBER(Regressions!Q84),ROUND(Regressions!Q84, 1), NA())</f>
        <v>#N/A</v>
      </c>
      <c r="R74" s="421" t="e">
        <f>IF(ISNUMBER(Regressions!R84),ROUND(Regressions!R84, 1), NA())</f>
        <v>#N/A</v>
      </c>
      <c r="S74" s="422" t="e">
        <f>IF(ISNUMBER(Regressions!S84),ROUND(Regressions!S84, 1), NA())</f>
        <v>#N/A</v>
      </c>
    </row>
    <row r="75" x14ac:dyDescent="0.2">
      <c r="A75" s="240" t="str">
        <f>IF(ISBLANK(Regressions!A85), " ", Regressions!A85)</f>
        <v>Oman</v>
      </c>
      <c r="B75" s="235">
        <f>IF(ISBLANK(Regressions!B85), " ", Regressions!B85)</f>
        <v>2003</v>
      </c>
      <c r="C75" s="238" t="str">
        <f>IF(ISBLANK(Regressions!C85), " ", Regressions!C85)</f>
        <v>Primary</v>
      </c>
      <c r="D75" s="242">
        <f>IF(ISBLANK(Regressions!D85), " ", Regressions!D85)</f>
        <v>341600</v>
      </c>
      <c r="E75" s="419" t="e">
        <f>IF(ISNUMBER(Regressions!E85),ROUND(Regressions!E85, 1), NA())</f>
        <v>#N/A</v>
      </c>
      <c r="F75" s="306" t="e">
        <f>IF(ISNUMBER(Regressions!F85),ROUND(Regressions!F85, 1), NA())</f>
        <v>#N/A</v>
      </c>
      <c r="G75" s="420" t="e">
        <f>IF(ISNUMBER(Regressions!G85),ROUND(Regressions!G85, 1), NA())</f>
        <v>#N/A</v>
      </c>
      <c r="H75" s="421" t="e">
        <f>IF(ISNUMBER(Regressions!H85),ROUND(Regressions!H85, 1), NA())</f>
        <v>#N/A</v>
      </c>
      <c r="I75" s="422" t="e">
        <f>IF(ISNUMBER(Regressions!I85),ROUND(Regressions!I85, 1), NA())</f>
        <v>#N/A</v>
      </c>
      <c r="J75" s="423" t="e">
        <f>IF(ISNUMBER(Regressions!J85),ROUND(Regressions!J85, 1), NA())</f>
        <v>#N/A</v>
      </c>
      <c r="K75" s="306" t="e">
        <f>IF(ISNUMBER(Regressions!K85),ROUND(Regressions!K85, 1), NA())</f>
        <v>#N/A</v>
      </c>
      <c r="L75" s="424" t="e">
        <f>IF(ISNUMBER(Regressions!L85),ROUND(Regressions!L85, 1), NA())</f>
        <v>#N/A</v>
      </c>
      <c r="M75" s="421" t="e">
        <f>IF(ISNUMBER(Regressions!M85),ROUND(Regressions!M85, 1), NA())</f>
        <v>#N/A</v>
      </c>
      <c r="N75" s="425" t="e">
        <f>IF(ISNUMBER(Regressions!N85),ROUND(Regressions!N85, 1), NA())</f>
        <v>#N/A</v>
      </c>
      <c r="O75" s="419" t="e">
        <f>IF(ISNUMBER(Regressions!O85),ROUND(Regressions!O85, 1), NA())</f>
        <v>#N/A</v>
      </c>
      <c r="P75" s="306" t="e">
        <f>IF(ISNUMBER(Regressions!P85),ROUND(Regressions!P85, 1), NA())</f>
        <v>#N/A</v>
      </c>
      <c r="Q75" s="426" t="e">
        <f>IF(ISNUMBER(Regressions!Q85),ROUND(Regressions!Q85, 1), NA())</f>
        <v>#N/A</v>
      </c>
      <c r="R75" s="421" t="e">
        <f>IF(ISNUMBER(Regressions!R85),ROUND(Regressions!R85, 1), NA())</f>
        <v>#N/A</v>
      </c>
      <c r="S75" s="422" t="e">
        <f>IF(ISNUMBER(Regressions!S85),ROUND(Regressions!S85, 1), NA())</f>
        <v>#N/A</v>
      </c>
    </row>
    <row r="76" x14ac:dyDescent="0.2">
      <c r="A76" s="240" t="str">
        <f>IF(ISBLANK(Regressions!A86), " ", Regressions!A86)</f>
        <v>Oman</v>
      </c>
      <c r="B76" s="235">
        <f>IF(ISBLANK(Regressions!B86), " ", Regressions!B86)</f>
        <v>2004</v>
      </c>
      <c r="C76" s="238" t="str">
        <f>IF(ISBLANK(Regressions!C86), " ", Regressions!C86)</f>
        <v>Primary</v>
      </c>
      <c r="D76" s="242">
        <f>IF(ISBLANK(Regressions!D86), " ", Regressions!D86)</f>
        <v>340374</v>
      </c>
      <c r="E76" s="419" t="e">
        <f>IF(ISNUMBER(Regressions!E86),ROUND(Regressions!E86, 1), NA())</f>
        <v>#N/A</v>
      </c>
      <c r="F76" s="306" t="e">
        <f>IF(ISNUMBER(Regressions!F86),ROUND(Regressions!F86, 1), NA())</f>
        <v>#N/A</v>
      </c>
      <c r="G76" s="420" t="e">
        <f>IF(ISNUMBER(Regressions!G86),ROUND(Regressions!G86, 1), NA())</f>
        <v>#N/A</v>
      </c>
      <c r="H76" s="421" t="e">
        <f>IF(ISNUMBER(Regressions!H86),ROUND(Regressions!H86, 1), NA())</f>
        <v>#N/A</v>
      </c>
      <c r="I76" s="422" t="e">
        <f>IF(ISNUMBER(Regressions!I86),ROUND(Regressions!I86, 1), NA())</f>
        <v>#N/A</v>
      </c>
      <c r="J76" s="423" t="e">
        <f>IF(ISNUMBER(Regressions!J86),ROUND(Regressions!J86, 1), NA())</f>
        <v>#N/A</v>
      </c>
      <c r="K76" s="306" t="e">
        <f>IF(ISNUMBER(Regressions!K86),ROUND(Regressions!K86, 1), NA())</f>
        <v>#N/A</v>
      </c>
      <c r="L76" s="424" t="e">
        <f>IF(ISNUMBER(Regressions!L86),ROUND(Regressions!L86, 1), NA())</f>
        <v>#N/A</v>
      </c>
      <c r="M76" s="421" t="e">
        <f>IF(ISNUMBER(Regressions!M86),ROUND(Regressions!M86, 1), NA())</f>
        <v>#N/A</v>
      </c>
      <c r="N76" s="425" t="e">
        <f>IF(ISNUMBER(Regressions!N86),ROUND(Regressions!N86, 1), NA())</f>
        <v>#N/A</v>
      </c>
      <c r="O76" s="419" t="e">
        <f>IF(ISNUMBER(Regressions!O86),ROUND(Regressions!O86, 1), NA())</f>
        <v>#N/A</v>
      </c>
      <c r="P76" s="306" t="e">
        <f>IF(ISNUMBER(Regressions!P86),ROUND(Regressions!P86, 1), NA())</f>
        <v>#N/A</v>
      </c>
      <c r="Q76" s="426" t="e">
        <f>IF(ISNUMBER(Regressions!Q86),ROUND(Regressions!Q86, 1), NA())</f>
        <v>#N/A</v>
      </c>
      <c r="R76" s="421" t="e">
        <f>IF(ISNUMBER(Regressions!R86),ROUND(Regressions!R86, 1), NA())</f>
        <v>#N/A</v>
      </c>
      <c r="S76" s="422" t="e">
        <f>IF(ISNUMBER(Regressions!S86),ROUND(Regressions!S86, 1), NA())</f>
        <v>#N/A</v>
      </c>
    </row>
    <row r="77" x14ac:dyDescent="0.2">
      <c r="A77" s="240" t="str">
        <f>IF(ISBLANK(Regressions!A87), " ", Regressions!A87)</f>
        <v>Oman</v>
      </c>
      <c r="B77" s="235">
        <f>IF(ISBLANK(Regressions!B87), " ", Regressions!B87)</f>
        <v>2005</v>
      </c>
      <c r="C77" s="238" t="str">
        <f>IF(ISBLANK(Regressions!C87), " ", Regressions!C87)</f>
        <v>Primary</v>
      </c>
      <c r="D77" s="242">
        <f>IF(ISBLANK(Regressions!D87), " ", Regressions!D87)</f>
        <v>336829</v>
      </c>
      <c r="E77" s="419" t="e">
        <f>IF(ISNUMBER(Regressions!E87),ROUND(Regressions!E87, 1), NA())</f>
        <v>#N/A</v>
      </c>
      <c r="F77" s="306" t="e">
        <f>IF(ISNUMBER(Regressions!F87),ROUND(Regressions!F87, 1), NA())</f>
        <v>#N/A</v>
      </c>
      <c r="G77" s="420" t="e">
        <f>IF(ISNUMBER(Regressions!G87),ROUND(Regressions!G87, 1), NA())</f>
        <v>#N/A</v>
      </c>
      <c r="H77" s="421" t="e">
        <f>IF(ISNUMBER(Regressions!H87),ROUND(Regressions!H87, 1), NA())</f>
        <v>#N/A</v>
      </c>
      <c r="I77" s="422" t="e">
        <f>IF(ISNUMBER(Regressions!I87),ROUND(Regressions!I87, 1), NA())</f>
        <v>#N/A</v>
      </c>
      <c r="J77" s="423" t="e">
        <f>IF(ISNUMBER(Regressions!J87),ROUND(Regressions!J87, 1), NA())</f>
        <v>#N/A</v>
      </c>
      <c r="K77" s="306" t="e">
        <f>IF(ISNUMBER(Regressions!K87),ROUND(Regressions!K87, 1), NA())</f>
        <v>#N/A</v>
      </c>
      <c r="L77" s="424" t="e">
        <f>IF(ISNUMBER(Regressions!L87),ROUND(Regressions!L87, 1), NA())</f>
        <v>#N/A</v>
      </c>
      <c r="M77" s="421" t="e">
        <f>IF(ISNUMBER(Regressions!M87),ROUND(Regressions!M87, 1), NA())</f>
        <v>#N/A</v>
      </c>
      <c r="N77" s="425" t="e">
        <f>IF(ISNUMBER(Regressions!N87),ROUND(Regressions!N87, 1), NA())</f>
        <v>#N/A</v>
      </c>
      <c r="O77" s="419" t="e">
        <f>IF(ISNUMBER(Regressions!O87),ROUND(Regressions!O87, 1), NA())</f>
        <v>#N/A</v>
      </c>
      <c r="P77" s="306" t="e">
        <f>IF(ISNUMBER(Regressions!P87),ROUND(Regressions!P87, 1), NA())</f>
        <v>#N/A</v>
      </c>
      <c r="Q77" s="426" t="e">
        <f>IF(ISNUMBER(Regressions!Q87),ROUND(Regressions!Q87, 1), NA())</f>
        <v>#N/A</v>
      </c>
      <c r="R77" s="421" t="e">
        <f>IF(ISNUMBER(Regressions!R87),ROUND(Regressions!R87, 1), NA())</f>
        <v>#N/A</v>
      </c>
      <c r="S77" s="422" t="e">
        <f>IF(ISNUMBER(Regressions!S87),ROUND(Regressions!S87, 1), NA())</f>
        <v>#N/A</v>
      </c>
    </row>
    <row r="78" x14ac:dyDescent="0.2">
      <c r="A78" s="240" t="str">
        <f>IF(ISBLANK(Regressions!A88), " ", Regressions!A88)</f>
        <v>Oman</v>
      </c>
      <c r="B78" s="235">
        <f>IF(ISBLANK(Regressions!B88), " ", Regressions!B88)</f>
        <v>2006</v>
      </c>
      <c r="C78" s="238" t="str">
        <f>IF(ISBLANK(Regressions!C88), " ", Regressions!C88)</f>
        <v>Primary</v>
      </c>
      <c r="D78" s="242">
        <f>IF(ISBLANK(Regressions!D88), " ", Regressions!D88)</f>
        <v>330848</v>
      </c>
      <c r="E78" s="419" t="e">
        <f>IF(ISNUMBER(Regressions!E88),ROUND(Regressions!E88, 1), NA())</f>
        <v>#N/A</v>
      </c>
      <c r="F78" s="306" t="e">
        <f>IF(ISNUMBER(Regressions!F88),ROUND(Regressions!F88, 1), NA())</f>
        <v>#N/A</v>
      </c>
      <c r="G78" s="420" t="e">
        <f>IF(ISNUMBER(Regressions!G88),ROUND(Regressions!G88, 1), NA())</f>
        <v>#N/A</v>
      </c>
      <c r="H78" s="421" t="e">
        <f>IF(ISNUMBER(Regressions!H88),ROUND(Regressions!H88, 1), NA())</f>
        <v>#N/A</v>
      </c>
      <c r="I78" s="422" t="e">
        <f>IF(ISNUMBER(Regressions!I88),ROUND(Regressions!I88, 1), NA())</f>
        <v>#N/A</v>
      </c>
      <c r="J78" s="423" t="e">
        <f>IF(ISNUMBER(Regressions!J88),ROUND(Regressions!J88, 1), NA())</f>
        <v>#N/A</v>
      </c>
      <c r="K78" s="306" t="e">
        <f>IF(ISNUMBER(Regressions!K88),ROUND(Regressions!K88, 1), NA())</f>
        <v>#N/A</v>
      </c>
      <c r="L78" s="424" t="e">
        <f>IF(ISNUMBER(Regressions!L88),ROUND(Regressions!L88, 1), NA())</f>
        <v>#N/A</v>
      </c>
      <c r="M78" s="421" t="e">
        <f>IF(ISNUMBER(Regressions!M88),ROUND(Regressions!M88, 1), NA())</f>
        <v>#N/A</v>
      </c>
      <c r="N78" s="425" t="e">
        <f>IF(ISNUMBER(Regressions!N88),ROUND(Regressions!N88, 1), NA())</f>
        <v>#N/A</v>
      </c>
      <c r="O78" s="419" t="e">
        <f>IF(ISNUMBER(Regressions!O88),ROUND(Regressions!O88, 1), NA())</f>
        <v>#N/A</v>
      </c>
      <c r="P78" s="306" t="e">
        <f>IF(ISNUMBER(Regressions!P88),ROUND(Regressions!P88, 1), NA())</f>
        <v>#N/A</v>
      </c>
      <c r="Q78" s="426" t="e">
        <f>IF(ISNUMBER(Regressions!Q88),ROUND(Regressions!Q88, 1), NA())</f>
        <v>#N/A</v>
      </c>
      <c r="R78" s="421" t="e">
        <f>IF(ISNUMBER(Regressions!R88),ROUND(Regressions!R88, 1), NA())</f>
        <v>#N/A</v>
      </c>
      <c r="S78" s="422" t="e">
        <f>IF(ISNUMBER(Regressions!S88),ROUND(Regressions!S88, 1), NA())</f>
        <v>#N/A</v>
      </c>
    </row>
    <row r="79" x14ac:dyDescent="0.2">
      <c r="A79" s="240" t="str">
        <f>IF(ISBLANK(Regressions!A89), " ", Regressions!A89)</f>
        <v>Oman</v>
      </c>
      <c r="B79" s="235">
        <f>IF(ISBLANK(Regressions!B89), " ", Regressions!B89)</f>
        <v>2007</v>
      </c>
      <c r="C79" s="238" t="str">
        <f>IF(ISBLANK(Regressions!C89), " ", Regressions!C89)</f>
        <v>Primary</v>
      </c>
      <c r="D79" s="242">
        <f>IF(ISBLANK(Regressions!D89), " ", Regressions!D89)</f>
        <v>315015</v>
      </c>
      <c r="E79" s="419" t="e">
        <f>IF(ISNUMBER(Regressions!E89),ROUND(Regressions!E89, 1), NA())</f>
        <v>#N/A</v>
      </c>
      <c r="F79" s="306" t="e">
        <f>IF(ISNUMBER(Regressions!F89),ROUND(Regressions!F89, 1), NA())</f>
        <v>#N/A</v>
      </c>
      <c r="G79" s="420" t="e">
        <f>IF(ISNUMBER(Regressions!G89),ROUND(Regressions!G89, 1), NA())</f>
        <v>#N/A</v>
      </c>
      <c r="H79" s="421" t="e">
        <f>IF(ISNUMBER(Regressions!H89),ROUND(Regressions!H89, 1), NA())</f>
        <v>#N/A</v>
      </c>
      <c r="I79" s="422" t="e">
        <f>IF(ISNUMBER(Regressions!I89),ROUND(Regressions!I89, 1), NA())</f>
        <v>#N/A</v>
      </c>
      <c r="J79" s="423" t="e">
        <f>IF(ISNUMBER(Regressions!J89),ROUND(Regressions!J89, 1), NA())</f>
        <v>#N/A</v>
      </c>
      <c r="K79" s="306" t="e">
        <f>IF(ISNUMBER(Regressions!K89),ROUND(Regressions!K89, 1), NA())</f>
        <v>#N/A</v>
      </c>
      <c r="L79" s="424" t="e">
        <f>IF(ISNUMBER(Regressions!L89),ROUND(Regressions!L89, 1), NA())</f>
        <v>#N/A</v>
      </c>
      <c r="M79" s="421" t="e">
        <f>IF(ISNUMBER(Regressions!M89),ROUND(Regressions!M89, 1), NA())</f>
        <v>#N/A</v>
      </c>
      <c r="N79" s="425" t="e">
        <f>IF(ISNUMBER(Regressions!N89),ROUND(Regressions!N89, 1), NA())</f>
        <v>#N/A</v>
      </c>
      <c r="O79" s="419" t="e">
        <f>IF(ISNUMBER(Regressions!O89),ROUND(Regressions!O89, 1), NA())</f>
        <v>#N/A</v>
      </c>
      <c r="P79" s="306" t="e">
        <f>IF(ISNUMBER(Regressions!P89),ROUND(Regressions!P89, 1), NA())</f>
        <v>#N/A</v>
      </c>
      <c r="Q79" s="426" t="e">
        <f>IF(ISNUMBER(Regressions!Q89),ROUND(Regressions!Q89, 1), NA())</f>
        <v>#N/A</v>
      </c>
      <c r="R79" s="421" t="e">
        <f>IF(ISNUMBER(Regressions!R89),ROUND(Regressions!R89, 1), NA())</f>
        <v>#N/A</v>
      </c>
      <c r="S79" s="422" t="e">
        <f>IF(ISNUMBER(Regressions!S89),ROUND(Regressions!S89, 1), NA())</f>
        <v>#N/A</v>
      </c>
    </row>
    <row r="80" x14ac:dyDescent="0.2">
      <c r="A80" s="240" t="str">
        <f>IF(ISBLANK(Regressions!A90), " ", Regressions!A90)</f>
        <v>Oman</v>
      </c>
      <c r="B80" s="235">
        <f>IF(ISBLANK(Regressions!B90), " ", Regressions!B90)</f>
        <v>2008</v>
      </c>
      <c r="C80" s="238" t="str">
        <f>IF(ISBLANK(Regressions!C90), " ", Regressions!C90)</f>
        <v>Primary</v>
      </c>
      <c r="D80" s="242">
        <f>IF(ISBLANK(Regressions!D90), " ", Regressions!D90)</f>
        <v>302539</v>
      </c>
      <c r="E80" s="419" t="e">
        <f>IF(ISNUMBER(Regressions!E90),ROUND(Regressions!E90, 1), NA())</f>
        <v>#N/A</v>
      </c>
      <c r="F80" s="306" t="e">
        <f>IF(ISNUMBER(Regressions!F90),ROUND(Regressions!F90, 1), NA())</f>
        <v>#N/A</v>
      </c>
      <c r="G80" s="420" t="e">
        <f>IF(ISNUMBER(Regressions!G90),ROUND(Regressions!G90, 1), NA())</f>
        <v>#N/A</v>
      </c>
      <c r="H80" s="421" t="e">
        <f>IF(ISNUMBER(Regressions!H90),ROUND(Regressions!H90, 1), NA())</f>
        <v>#N/A</v>
      </c>
      <c r="I80" s="422" t="e">
        <f>IF(ISNUMBER(Regressions!I90),ROUND(Regressions!I90, 1), NA())</f>
        <v>#N/A</v>
      </c>
      <c r="J80" s="423" t="e">
        <f>IF(ISNUMBER(Regressions!J90),ROUND(Regressions!J90, 1), NA())</f>
        <v>#N/A</v>
      </c>
      <c r="K80" s="306" t="e">
        <f>IF(ISNUMBER(Regressions!K90),ROUND(Regressions!K90, 1), NA())</f>
        <v>#N/A</v>
      </c>
      <c r="L80" s="424" t="e">
        <f>IF(ISNUMBER(Regressions!L90),ROUND(Regressions!L90, 1), NA())</f>
        <v>#N/A</v>
      </c>
      <c r="M80" s="421" t="e">
        <f>IF(ISNUMBER(Regressions!M90),ROUND(Regressions!M90, 1), NA())</f>
        <v>#N/A</v>
      </c>
      <c r="N80" s="425" t="e">
        <f>IF(ISNUMBER(Regressions!N90),ROUND(Regressions!N90, 1), NA())</f>
        <v>#N/A</v>
      </c>
      <c r="O80" s="419" t="e">
        <f>IF(ISNUMBER(Regressions!O90),ROUND(Regressions!O90, 1), NA())</f>
        <v>#N/A</v>
      </c>
      <c r="P80" s="306" t="e">
        <f>IF(ISNUMBER(Regressions!P90),ROUND(Regressions!P90, 1), NA())</f>
        <v>#N/A</v>
      </c>
      <c r="Q80" s="426" t="e">
        <f>IF(ISNUMBER(Regressions!Q90),ROUND(Regressions!Q90, 1), NA())</f>
        <v>#N/A</v>
      </c>
      <c r="R80" s="421" t="e">
        <f>IF(ISNUMBER(Regressions!R90),ROUND(Regressions!R90, 1), NA())</f>
        <v>#N/A</v>
      </c>
      <c r="S80" s="422" t="e">
        <f>IF(ISNUMBER(Regressions!S90),ROUND(Regressions!S90, 1), NA())</f>
        <v>#N/A</v>
      </c>
    </row>
    <row r="81" x14ac:dyDescent="0.2">
      <c r="A81" s="240" t="str">
        <f>IF(ISBLANK(Regressions!A91), " ", Regressions!A91)</f>
        <v>Oman</v>
      </c>
      <c r="B81" s="235">
        <f>IF(ISBLANK(Regressions!B91), " ", Regressions!B91)</f>
        <v>2009</v>
      </c>
      <c r="C81" s="238" t="str">
        <f>IF(ISBLANK(Regressions!C91), " ", Regressions!C91)</f>
        <v>Primary</v>
      </c>
      <c r="D81" s="242">
        <f>IF(ISBLANK(Regressions!D91), " ", Regressions!D91)</f>
        <v>293743</v>
      </c>
      <c r="E81" s="419" t="e">
        <f>IF(ISNUMBER(Regressions!E91),ROUND(Regressions!E91, 1), NA())</f>
        <v>#N/A</v>
      </c>
      <c r="F81" s="306" t="e">
        <f>IF(ISNUMBER(Regressions!F91),ROUND(Regressions!F91, 1), NA())</f>
        <v>#N/A</v>
      </c>
      <c r="G81" s="420" t="e">
        <f>IF(ISNUMBER(Regressions!G91),ROUND(Regressions!G91, 1), NA())</f>
        <v>#N/A</v>
      </c>
      <c r="H81" s="421" t="e">
        <f>IF(ISNUMBER(Regressions!H91),ROUND(Regressions!H91, 1), NA())</f>
        <v>#N/A</v>
      </c>
      <c r="I81" s="422" t="e">
        <f>IF(ISNUMBER(Regressions!I91),ROUND(Regressions!I91, 1), NA())</f>
        <v>#N/A</v>
      </c>
      <c r="J81" s="423" t="e">
        <f>IF(ISNUMBER(Regressions!J91),ROUND(Regressions!J91, 1), NA())</f>
        <v>#N/A</v>
      </c>
      <c r="K81" s="306" t="e">
        <f>IF(ISNUMBER(Regressions!K91),ROUND(Regressions!K91, 1), NA())</f>
        <v>#N/A</v>
      </c>
      <c r="L81" s="424" t="e">
        <f>IF(ISNUMBER(Regressions!L91),ROUND(Regressions!L91, 1), NA())</f>
        <v>#N/A</v>
      </c>
      <c r="M81" s="421" t="e">
        <f>IF(ISNUMBER(Regressions!M91),ROUND(Regressions!M91, 1), NA())</f>
        <v>#N/A</v>
      </c>
      <c r="N81" s="425" t="e">
        <f>IF(ISNUMBER(Regressions!N91),ROUND(Regressions!N91, 1), NA())</f>
        <v>#N/A</v>
      </c>
      <c r="O81" s="419" t="e">
        <f>IF(ISNUMBER(Regressions!O91),ROUND(Regressions!O91, 1), NA())</f>
        <v>#N/A</v>
      </c>
      <c r="P81" s="306" t="e">
        <f>IF(ISNUMBER(Regressions!P91),ROUND(Regressions!P91, 1), NA())</f>
        <v>#N/A</v>
      </c>
      <c r="Q81" s="426" t="e">
        <f>IF(ISNUMBER(Regressions!Q91),ROUND(Regressions!Q91, 1), NA())</f>
        <v>#N/A</v>
      </c>
      <c r="R81" s="421" t="e">
        <f>IF(ISNUMBER(Regressions!R91),ROUND(Regressions!R91, 1), NA())</f>
        <v>#N/A</v>
      </c>
      <c r="S81" s="422" t="e">
        <f>IF(ISNUMBER(Regressions!S91),ROUND(Regressions!S91, 1), NA())</f>
        <v>#N/A</v>
      </c>
    </row>
    <row r="82" x14ac:dyDescent="0.2">
      <c r="A82" s="240" t="str">
        <f>IF(ISBLANK(Regressions!A92), " ", Regressions!A92)</f>
        <v>Oman</v>
      </c>
      <c r="B82" s="235">
        <f>IF(ISBLANK(Regressions!B92), " ", Regressions!B92)</f>
        <v>2010</v>
      </c>
      <c r="C82" s="238" t="str">
        <f>IF(ISBLANK(Regressions!C92), " ", Regressions!C92)</f>
        <v>Primary</v>
      </c>
      <c r="D82" s="242">
        <f>IF(ISBLANK(Regressions!D92), " ", Regressions!D92)</f>
        <v>288921</v>
      </c>
      <c r="E82" s="419" t="e">
        <f>IF(ISNUMBER(Regressions!E92),ROUND(Regressions!E92, 1), NA())</f>
        <v>#N/A</v>
      </c>
      <c r="F82" s="306" t="e">
        <f>IF(ISNUMBER(Regressions!F92),ROUND(Regressions!F92, 1), NA())</f>
        <v>#N/A</v>
      </c>
      <c r="G82" s="420" t="e">
        <f>IF(ISNUMBER(Regressions!G92),ROUND(Regressions!G92, 1), NA())</f>
        <v>#N/A</v>
      </c>
      <c r="H82" s="421" t="e">
        <f>IF(ISNUMBER(Regressions!H92),ROUND(Regressions!H92, 1), NA())</f>
        <v>#N/A</v>
      </c>
      <c r="I82" s="422" t="e">
        <f>IF(ISNUMBER(Regressions!I92),ROUND(Regressions!I92, 1), NA())</f>
        <v>#N/A</v>
      </c>
      <c r="J82" s="423" t="e">
        <f>IF(ISNUMBER(Regressions!J92),ROUND(Regressions!J92, 1), NA())</f>
        <v>#N/A</v>
      </c>
      <c r="K82" s="306" t="e">
        <f>IF(ISNUMBER(Regressions!K92),ROUND(Regressions!K92, 1), NA())</f>
        <v>#N/A</v>
      </c>
      <c r="L82" s="424" t="e">
        <f>IF(ISNUMBER(Regressions!L92),ROUND(Regressions!L92, 1), NA())</f>
        <v>#N/A</v>
      </c>
      <c r="M82" s="421" t="e">
        <f>IF(ISNUMBER(Regressions!M92),ROUND(Regressions!M92, 1), NA())</f>
        <v>#N/A</v>
      </c>
      <c r="N82" s="425" t="e">
        <f>IF(ISNUMBER(Regressions!N92),ROUND(Regressions!N92, 1), NA())</f>
        <v>#N/A</v>
      </c>
      <c r="O82" s="419" t="e">
        <f>IF(ISNUMBER(Regressions!O92),ROUND(Regressions!O92, 1), NA())</f>
        <v>#N/A</v>
      </c>
      <c r="P82" s="306" t="e">
        <f>IF(ISNUMBER(Regressions!P92),ROUND(Regressions!P92, 1), NA())</f>
        <v>#N/A</v>
      </c>
      <c r="Q82" s="426" t="e">
        <f>IF(ISNUMBER(Regressions!Q92),ROUND(Regressions!Q92, 1), NA())</f>
        <v>#N/A</v>
      </c>
      <c r="R82" s="421" t="e">
        <f>IF(ISNUMBER(Regressions!R92),ROUND(Regressions!R92, 1), NA())</f>
        <v>#N/A</v>
      </c>
      <c r="S82" s="422" t="e">
        <f>IF(ISNUMBER(Regressions!S92),ROUND(Regressions!S92, 1), NA())</f>
        <v>#N/A</v>
      </c>
    </row>
    <row r="83" x14ac:dyDescent="0.2">
      <c r="A83" s="240" t="str">
        <f>IF(ISBLANK(Regressions!A93), " ", Regressions!A93)</f>
        <v>Oman</v>
      </c>
      <c r="B83" s="235">
        <f>IF(ISBLANK(Regressions!B93), " ", Regressions!B93)</f>
        <v>2011</v>
      </c>
      <c r="C83" s="238" t="str">
        <f>IF(ISBLANK(Regressions!C93), " ", Regressions!C93)</f>
        <v>Primary</v>
      </c>
      <c r="D83" s="242">
        <f>IF(ISBLANK(Regressions!D93), " ", Regressions!D93)</f>
        <v>288234</v>
      </c>
      <c r="E83" s="419" t="e">
        <f>IF(ISNUMBER(Regressions!E93),ROUND(Regressions!E93, 1), NA())</f>
        <v>#N/A</v>
      </c>
      <c r="F83" s="306" t="e">
        <f>IF(ISNUMBER(Regressions!F93),ROUND(Regressions!F93, 1), NA())</f>
        <v>#N/A</v>
      </c>
      <c r="G83" s="420" t="e">
        <f>IF(ISNUMBER(Regressions!G93),ROUND(Regressions!G93, 1), NA())</f>
        <v>#N/A</v>
      </c>
      <c r="H83" s="421" t="e">
        <f>IF(ISNUMBER(Regressions!H93),ROUND(Regressions!H93, 1), NA())</f>
        <v>#N/A</v>
      </c>
      <c r="I83" s="422" t="e">
        <f>IF(ISNUMBER(Regressions!I93),ROUND(Regressions!I93, 1), NA())</f>
        <v>#N/A</v>
      </c>
      <c r="J83" s="423" t="e">
        <f>IF(ISNUMBER(Regressions!J93),ROUND(Regressions!J93, 1), NA())</f>
        <v>#N/A</v>
      </c>
      <c r="K83" s="306" t="e">
        <f>IF(ISNUMBER(Regressions!K93),ROUND(Regressions!K93, 1), NA())</f>
        <v>#N/A</v>
      </c>
      <c r="L83" s="424" t="e">
        <f>IF(ISNUMBER(Regressions!L93),ROUND(Regressions!L93, 1), NA())</f>
        <v>#N/A</v>
      </c>
      <c r="M83" s="421" t="e">
        <f>IF(ISNUMBER(Regressions!M93),ROUND(Regressions!M93, 1), NA())</f>
        <v>#N/A</v>
      </c>
      <c r="N83" s="425" t="e">
        <f>IF(ISNUMBER(Regressions!N93),ROUND(Regressions!N93, 1), NA())</f>
        <v>#N/A</v>
      </c>
      <c r="O83" s="419" t="e">
        <f>IF(ISNUMBER(Regressions!O93),ROUND(Regressions!O93, 1), NA())</f>
        <v>#N/A</v>
      </c>
      <c r="P83" s="306" t="e">
        <f>IF(ISNUMBER(Regressions!P93),ROUND(Regressions!P93, 1), NA())</f>
        <v>#N/A</v>
      </c>
      <c r="Q83" s="426" t="e">
        <f>IF(ISNUMBER(Regressions!Q93),ROUND(Regressions!Q93, 1), NA())</f>
        <v>#N/A</v>
      </c>
      <c r="R83" s="421" t="e">
        <f>IF(ISNUMBER(Regressions!R93),ROUND(Regressions!R93, 1), NA())</f>
        <v>#N/A</v>
      </c>
      <c r="S83" s="422" t="e">
        <f>IF(ISNUMBER(Regressions!S93),ROUND(Regressions!S93, 1), NA())</f>
        <v>#N/A</v>
      </c>
    </row>
    <row r="84" x14ac:dyDescent="0.2">
      <c r="A84" s="240" t="str">
        <f>IF(ISBLANK(Regressions!A94), " ", Regressions!A94)</f>
        <v>Oman</v>
      </c>
      <c r="B84" s="235">
        <f>IF(ISBLANK(Regressions!B94), " ", Regressions!B94)</f>
        <v>2012</v>
      </c>
      <c r="C84" s="238" t="str">
        <f>IF(ISBLANK(Regressions!C94), " ", Regressions!C94)</f>
        <v>Primary</v>
      </c>
      <c r="D84" s="242">
        <f>IF(ISBLANK(Regressions!D94), " ", Regressions!D94)</f>
        <v>286163</v>
      </c>
      <c r="E84" s="419" t="e">
        <f>IF(ISNUMBER(Regressions!E94),ROUND(Regressions!E94, 1), NA())</f>
        <v>#N/A</v>
      </c>
      <c r="F84" s="306" t="e">
        <f>IF(ISNUMBER(Regressions!F94),ROUND(Regressions!F94, 1), NA())</f>
        <v>#N/A</v>
      </c>
      <c r="G84" s="420" t="e">
        <f>IF(ISNUMBER(Regressions!G94),ROUND(Regressions!G94, 1), NA())</f>
        <v>#N/A</v>
      </c>
      <c r="H84" s="421" t="e">
        <f>IF(ISNUMBER(Regressions!H94),ROUND(Regressions!H94, 1), NA())</f>
        <v>#N/A</v>
      </c>
      <c r="I84" s="422" t="e">
        <f>IF(ISNUMBER(Regressions!I94),ROUND(Regressions!I94, 1), NA())</f>
        <v>#N/A</v>
      </c>
      <c r="J84" s="423" t="e">
        <f>IF(ISNUMBER(Regressions!J94),ROUND(Regressions!J94, 1), NA())</f>
        <v>#N/A</v>
      </c>
      <c r="K84" s="306" t="e">
        <f>IF(ISNUMBER(Regressions!K94),ROUND(Regressions!K94, 1), NA())</f>
        <v>#N/A</v>
      </c>
      <c r="L84" s="424" t="e">
        <f>IF(ISNUMBER(Regressions!L94),ROUND(Regressions!L94, 1), NA())</f>
        <v>#N/A</v>
      </c>
      <c r="M84" s="421" t="e">
        <f>IF(ISNUMBER(Regressions!M94),ROUND(Regressions!M94, 1), NA())</f>
        <v>#N/A</v>
      </c>
      <c r="N84" s="425" t="e">
        <f>IF(ISNUMBER(Regressions!N94),ROUND(Regressions!N94, 1), NA())</f>
        <v>#N/A</v>
      </c>
      <c r="O84" s="419" t="e">
        <f>IF(ISNUMBER(Regressions!O94),ROUND(Regressions!O94, 1), NA())</f>
        <v>#N/A</v>
      </c>
      <c r="P84" s="306" t="e">
        <f>IF(ISNUMBER(Regressions!P94),ROUND(Regressions!P94, 1), NA())</f>
        <v>#N/A</v>
      </c>
      <c r="Q84" s="426" t="e">
        <f>IF(ISNUMBER(Regressions!Q94),ROUND(Regressions!Q94, 1), NA())</f>
        <v>#N/A</v>
      </c>
      <c r="R84" s="421" t="e">
        <f>IF(ISNUMBER(Regressions!R94),ROUND(Regressions!R94, 1), NA())</f>
        <v>#N/A</v>
      </c>
      <c r="S84" s="422" t="e">
        <f>IF(ISNUMBER(Regressions!S94),ROUND(Regressions!S94, 1), NA())</f>
        <v>#N/A</v>
      </c>
    </row>
    <row r="85" x14ac:dyDescent="0.2">
      <c r="A85" s="240" t="str">
        <f>IF(ISBLANK(Regressions!A95), " ", Regressions!A95)</f>
        <v>Oman</v>
      </c>
      <c r="B85" s="235">
        <f>IF(ISBLANK(Regressions!B95), " ", Regressions!B95)</f>
        <v>2013</v>
      </c>
      <c r="C85" s="238" t="str">
        <f>IF(ISBLANK(Regressions!C95), " ", Regressions!C95)</f>
        <v>Primary</v>
      </c>
      <c r="D85" s="242">
        <f>IF(ISBLANK(Regressions!D95), " ", Regressions!D95)</f>
        <v>292580</v>
      </c>
      <c r="E85" s="419" t="e">
        <f>IF(ISNUMBER(Regressions!E95),ROUND(Regressions!E95, 1), NA())</f>
        <v>#N/A</v>
      </c>
      <c r="F85" s="306" t="e">
        <f>IF(ISNUMBER(Regressions!F95),ROUND(Regressions!F95, 1), NA())</f>
        <v>#N/A</v>
      </c>
      <c r="G85" s="420" t="e">
        <f>IF(ISNUMBER(Regressions!G95),ROUND(Regressions!G95, 1), NA())</f>
        <v>#N/A</v>
      </c>
      <c r="H85" s="421" t="e">
        <f>IF(ISNUMBER(Regressions!H95),ROUND(Regressions!H95, 1), NA())</f>
        <v>#N/A</v>
      </c>
      <c r="I85" s="422" t="e">
        <f>IF(ISNUMBER(Regressions!I95),ROUND(Regressions!I95, 1), NA())</f>
        <v>#N/A</v>
      </c>
      <c r="J85" s="423" t="e">
        <f>IF(ISNUMBER(Regressions!J95),ROUND(Regressions!J95, 1), NA())</f>
        <v>#N/A</v>
      </c>
      <c r="K85" s="306" t="e">
        <f>IF(ISNUMBER(Regressions!K95),ROUND(Regressions!K95, 1), NA())</f>
        <v>#N/A</v>
      </c>
      <c r="L85" s="424" t="e">
        <f>IF(ISNUMBER(Regressions!L95),ROUND(Regressions!L95, 1), NA())</f>
        <v>#N/A</v>
      </c>
      <c r="M85" s="421" t="e">
        <f>IF(ISNUMBER(Regressions!M95),ROUND(Regressions!M95, 1), NA())</f>
        <v>#N/A</v>
      </c>
      <c r="N85" s="425" t="e">
        <f>IF(ISNUMBER(Regressions!N95),ROUND(Regressions!N95, 1), NA())</f>
        <v>#N/A</v>
      </c>
      <c r="O85" s="419" t="e">
        <f>IF(ISNUMBER(Regressions!O95),ROUND(Regressions!O95, 1), NA())</f>
        <v>#N/A</v>
      </c>
      <c r="P85" s="306" t="e">
        <f>IF(ISNUMBER(Regressions!P95),ROUND(Regressions!P95, 1), NA())</f>
        <v>#N/A</v>
      </c>
      <c r="Q85" s="426" t="e">
        <f>IF(ISNUMBER(Regressions!Q95),ROUND(Regressions!Q95, 1), NA())</f>
        <v>#N/A</v>
      </c>
      <c r="R85" s="421" t="e">
        <f>IF(ISNUMBER(Regressions!R95),ROUND(Regressions!R95, 1), NA())</f>
        <v>#N/A</v>
      </c>
      <c r="S85" s="422" t="e">
        <f>IF(ISNUMBER(Regressions!S95),ROUND(Regressions!S95, 1), NA())</f>
        <v>#N/A</v>
      </c>
    </row>
    <row r="86" x14ac:dyDescent="0.2">
      <c r="A86" s="240" t="str">
        <f>IF(ISBLANK(Regressions!A96), " ", Regressions!A96)</f>
        <v>Oman</v>
      </c>
      <c r="B86" s="235">
        <f>IF(ISBLANK(Regressions!B96), " ", Regressions!B96)</f>
        <v>2014</v>
      </c>
      <c r="C86" s="238" t="str">
        <f>IF(ISBLANK(Regressions!C96), " ", Regressions!C96)</f>
        <v>Primary</v>
      </c>
      <c r="D86" s="242">
        <f>IF(ISBLANK(Regressions!D96), " ", Regressions!D96)</f>
        <v>305239</v>
      </c>
      <c r="E86" s="419" t="e">
        <f>IF(ISNUMBER(Regressions!E96),ROUND(Regressions!E96, 1), NA())</f>
        <v>#N/A</v>
      </c>
      <c r="F86" s="306" t="e">
        <f>IF(ISNUMBER(Regressions!F96),ROUND(Regressions!F96, 1), NA())</f>
        <v>#N/A</v>
      </c>
      <c r="G86" s="420" t="e">
        <f>IF(ISNUMBER(Regressions!G96),ROUND(Regressions!G96, 1), NA())</f>
        <v>#N/A</v>
      </c>
      <c r="H86" s="421" t="e">
        <f>IF(ISNUMBER(Regressions!H96),ROUND(Regressions!H96, 1), NA())</f>
        <v>#N/A</v>
      </c>
      <c r="I86" s="422" t="e">
        <f>IF(ISNUMBER(Regressions!I96),ROUND(Regressions!I96, 1), NA())</f>
        <v>#N/A</v>
      </c>
      <c r="J86" s="423" t="e">
        <f>IF(ISNUMBER(Regressions!J96),ROUND(Regressions!J96, 1), NA())</f>
        <v>#N/A</v>
      </c>
      <c r="K86" s="306" t="e">
        <f>IF(ISNUMBER(Regressions!K96),ROUND(Regressions!K96, 1), NA())</f>
        <v>#N/A</v>
      </c>
      <c r="L86" s="424" t="e">
        <f>IF(ISNUMBER(Regressions!L96),ROUND(Regressions!L96, 1), NA())</f>
        <v>#N/A</v>
      </c>
      <c r="M86" s="421" t="e">
        <f>IF(ISNUMBER(Regressions!M96),ROUND(Regressions!M96, 1), NA())</f>
        <v>#N/A</v>
      </c>
      <c r="N86" s="425" t="e">
        <f>IF(ISNUMBER(Regressions!N96),ROUND(Regressions!N96, 1), NA())</f>
        <v>#N/A</v>
      </c>
      <c r="O86" s="419" t="e">
        <f>IF(ISNUMBER(Regressions!O96),ROUND(Regressions!O96, 1), NA())</f>
        <v>#N/A</v>
      </c>
      <c r="P86" s="306" t="e">
        <f>IF(ISNUMBER(Regressions!P96),ROUND(Regressions!P96, 1), NA())</f>
        <v>#N/A</v>
      </c>
      <c r="Q86" s="426" t="e">
        <f>IF(ISNUMBER(Regressions!Q96),ROUND(Regressions!Q96, 1), NA())</f>
        <v>#N/A</v>
      </c>
      <c r="R86" s="421" t="e">
        <f>IF(ISNUMBER(Regressions!R96),ROUND(Regressions!R96, 1), NA())</f>
        <v>#N/A</v>
      </c>
      <c r="S86" s="422" t="e">
        <f>IF(ISNUMBER(Regressions!S96),ROUND(Regressions!S96, 1), NA())</f>
        <v>#N/A</v>
      </c>
    </row>
    <row r="87" x14ac:dyDescent="0.2">
      <c r="A87" s="240" t="str">
        <f>IF(ISBLANK(Regressions!A97), " ", Regressions!A97)</f>
        <v>Oman</v>
      </c>
      <c r="B87" s="235">
        <f>IF(ISBLANK(Regressions!B97), " ", Regressions!B97)</f>
        <v>2015</v>
      </c>
      <c r="C87" s="238" t="str">
        <f>IF(ISBLANK(Regressions!C97), " ", Regressions!C97)</f>
        <v>Primary</v>
      </c>
      <c r="D87" s="242">
        <f>IF(ISBLANK(Regressions!D97), " ", Regressions!D97)</f>
        <v>321459</v>
      </c>
      <c r="E87" s="419" t="e">
        <f>IF(ISNUMBER(Regressions!E97),ROUND(Regressions!E97, 1), NA())</f>
        <v>#N/A</v>
      </c>
      <c r="F87" s="306" t="e">
        <f>IF(ISNUMBER(Regressions!F97),ROUND(Regressions!F97, 1), NA())</f>
        <v>#N/A</v>
      </c>
      <c r="G87" s="420" t="e">
        <f>IF(ISNUMBER(Regressions!G97),ROUND(Regressions!G97, 1), NA())</f>
        <v>#N/A</v>
      </c>
      <c r="H87" s="421" t="e">
        <f>IF(ISNUMBER(Regressions!H97),ROUND(Regressions!H97, 1), NA())</f>
        <v>#N/A</v>
      </c>
      <c r="I87" s="422" t="e">
        <f>IF(ISNUMBER(Regressions!I97),ROUND(Regressions!I97, 1), NA())</f>
        <v>#N/A</v>
      </c>
      <c r="J87" s="423" t="e">
        <f>IF(ISNUMBER(Regressions!J97),ROUND(Regressions!J97, 1), NA())</f>
        <v>#N/A</v>
      </c>
      <c r="K87" s="306" t="e">
        <f>IF(ISNUMBER(Regressions!K97),ROUND(Regressions!K97, 1), NA())</f>
        <v>#N/A</v>
      </c>
      <c r="L87" s="424" t="e">
        <f>IF(ISNUMBER(Regressions!L97),ROUND(Regressions!L97, 1), NA())</f>
        <v>#N/A</v>
      </c>
      <c r="M87" s="421" t="e">
        <f>IF(ISNUMBER(Regressions!M97),ROUND(Regressions!M97, 1), NA())</f>
        <v>#N/A</v>
      </c>
      <c r="N87" s="425" t="e">
        <f>IF(ISNUMBER(Regressions!N97),ROUND(Regressions!N97, 1), NA())</f>
        <v>#N/A</v>
      </c>
      <c r="O87" s="419" t="e">
        <f>IF(ISNUMBER(Regressions!O97),ROUND(Regressions!O97, 1), NA())</f>
        <v>#N/A</v>
      </c>
      <c r="P87" s="306" t="e">
        <f>IF(ISNUMBER(Regressions!P97),ROUND(Regressions!P97, 1), NA())</f>
        <v>#N/A</v>
      </c>
      <c r="Q87" s="426" t="e">
        <f>IF(ISNUMBER(Regressions!Q97),ROUND(Regressions!Q97, 1), NA())</f>
        <v>#N/A</v>
      </c>
      <c r="R87" s="421" t="e">
        <f>IF(ISNUMBER(Regressions!R97),ROUND(Regressions!R97, 1), NA())</f>
        <v>#N/A</v>
      </c>
      <c r="S87" s="422" t="e">
        <f>IF(ISNUMBER(Regressions!S97),ROUND(Regressions!S97, 1), NA())</f>
        <v>#N/A</v>
      </c>
    </row>
    <row r="88" x14ac:dyDescent="0.2">
      <c r="A88" s="396" t="str">
        <f>IF(ISBLANK(Regressions!A98), " ", Regressions!A98)</f>
        <v>Oman</v>
      </c>
      <c r="B88" s="397">
        <f>IF(ISBLANK(Regressions!B98), " ", Regressions!B98)</f>
        <v>2016</v>
      </c>
      <c r="C88" s="398" t="str">
        <f>IF(ISBLANK(Regressions!C98), " ", Regressions!C98)</f>
        <v>Primary</v>
      </c>
      <c r="D88" s="399">
        <f>IF(ISBLANK(Regressions!D98), " ", Regressions!D98)</f>
        <v>338963</v>
      </c>
      <c r="E88" s="427" t="e">
        <f>IF(ISNUMBER(Regressions!E98),ROUND(Regressions!E98, 1), NA())</f>
        <v>#N/A</v>
      </c>
      <c r="F88" s="307" t="e">
        <f>IF(ISNUMBER(Regressions!F98),ROUND(Regressions!F98, 1), NA())</f>
        <v>#N/A</v>
      </c>
      <c r="G88" s="428" t="e">
        <f>IF(ISNUMBER(Regressions!G98),ROUND(Regressions!G98, 1), NA())</f>
        <v>#N/A</v>
      </c>
      <c r="H88" s="429" t="e">
        <f>IF(ISNUMBER(Regressions!H98),ROUND(Regressions!H98, 1), NA())</f>
        <v>#N/A</v>
      </c>
      <c r="I88" s="430" t="e">
        <f>IF(ISNUMBER(Regressions!I98),ROUND(Regressions!I98, 1), NA())</f>
        <v>#N/A</v>
      </c>
      <c r="J88" s="431" t="e">
        <f>IF(ISNUMBER(Regressions!J98),ROUND(Regressions!J98, 1), NA())</f>
        <v>#N/A</v>
      </c>
      <c r="K88" s="307" t="e">
        <f>IF(ISNUMBER(Regressions!K98),ROUND(Regressions!K98, 1), NA())</f>
        <v>#N/A</v>
      </c>
      <c r="L88" s="432" t="e">
        <f>IF(ISNUMBER(Regressions!L98),ROUND(Regressions!L98, 1), NA())</f>
        <v>#N/A</v>
      </c>
      <c r="M88" s="429" t="e">
        <f>IF(ISNUMBER(Regressions!M98),ROUND(Regressions!M98, 1), NA())</f>
        <v>#N/A</v>
      </c>
      <c r="N88" s="433" t="e">
        <f>IF(ISNUMBER(Regressions!N98),ROUND(Regressions!N98, 1), NA())</f>
        <v>#N/A</v>
      </c>
      <c r="O88" s="427" t="e">
        <f>IF(ISNUMBER(Regressions!O98),ROUND(Regressions!O98, 1), NA())</f>
        <v>#N/A</v>
      </c>
      <c r="P88" s="307" t="e">
        <f>IF(ISNUMBER(Regressions!P98),ROUND(Regressions!P98, 1), NA())</f>
        <v>#N/A</v>
      </c>
      <c r="Q88" s="434" t="e">
        <f>IF(ISNUMBER(Regressions!Q98),ROUND(Regressions!Q98, 1), NA())</f>
        <v>#N/A</v>
      </c>
      <c r="R88" s="429" t="e">
        <f>IF(ISNUMBER(Regressions!R98),ROUND(Regressions!R98, 1), NA())</f>
        <v>#N/A</v>
      </c>
      <c r="S88" s="430" t="e">
        <f>IF(ISNUMBER(Regressions!S98),ROUND(Regressions!S98, 1), NA())</f>
        <v>#N/A</v>
      </c>
    </row>
    <row r="89" x14ac:dyDescent="0.2">
      <c r="A89" s="240" t="str">
        <f>IF(ISBLANK(Regressions!A99), " ", Regressions!A99)</f>
        <v>Oman</v>
      </c>
      <c r="B89" s="235">
        <f>IF(ISBLANK(Regressions!B99), " ", Regressions!B99)</f>
        <v>2000</v>
      </c>
      <c r="C89" s="238" t="str">
        <f>IF(ISBLANK(Regressions!C99), " ", Regressions!C99)</f>
        <v>Secondary</v>
      </c>
      <c r="D89" s="242">
        <f>IF(ISBLANK(Regressions!D99), " ", Regressions!D99)</f>
        <v>310020</v>
      </c>
      <c r="E89" s="419" t="e">
        <f>IF(ISNUMBER(Regressions!E99),ROUND(Regressions!E99, 1), NA())</f>
        <v>#N/A</v>
      </c>
      <c r="F89" s="306" t="e">
        <f>IF(ISNUMBER(Regressions!F99),ROUND(Regressions!F99, 1), NA())</f>
        <v>#N/A</v>
      </c>
      <c r="G89" s="420" t="e">
        <f>IF(ISNUMBER(Regressions!G99),ROUND(Regressions!G99, 1), NA())</f>
        <v>#N/A</v>
      </c>
      <c r="H89" s="421" t="e">
        <f>IF(ISNUMBER(Regressions!H99),ROUND(Regressions!H99, 1), NA())</f>
        <v>#N/A</v>
      </c>
      <c r="I89" s="422" t="e">
        <f>IF(ISNUMBER(Regressions!I99),ROUND(Regressions!I99, 1), NA())</f>
        <v>#N/A</v>
      </c>
      <c r="J89" s="423" t="e">
        <f>IF(ISNUMBER(Regressions!J99),ROUND(Regressions!J99, 1), NA())</f>
        <v>#N/A</v>
      </c>
      <c r="K89" s="306" t="e">
        <f>IF(ISNUMBER(Regressions!K99),ROUND(Regressions!K99, 1), NA())</f>
        <v>#N/A</v>
      </c>
      <c r="L89" s="424" t="e">
        <f>IF(ISNUMBER(Regressions!L99),ROUND(Regressions!L99, 1), NA())</f>
        <v>#N/A</v>
      </c>
      <c r="M89" s="421" t="e">
        <f>IF(ISNUMBER(Regressions!M99),ROUND(Regressions!M99, 1), NA())</f>
        <v>#N/A</v>
      </c>
      <c r="N89" s="425" t="e">
        <f>IF(ISNUMBER(Regressions!N99),ROUND(Regressions!N99, 1), NA())</f>
        <v>#N/A</v>
      </c>
      <c r="O89" s="419" t="e">
        <f>IF(ISNUMBER(Regressions!O99),ROUND(Regressions!O99, 1), NA())</f>
        <v>#N/A</v>
      </c>
      <c r="P89" s="306" t="e">
        <f>IF(ISNUMBER(Regressions!P99),ROUND(Regressions!P99, 1), NA())</f>
        <v>#N/A</v>
      </c>
      <c r="Q89" s="426" t="e">
        <f>IF(ISNUMBER(Regressions!Q99),ROUND(Regressions!Q99, 1), NA())</f>
        <v>#N/A</v>
      </c>
      <c r="R89" s="421" t="e">
        <f>IF(ISNUMBER(Regressions!R99),ROUND(Regressions!R99, 1), NA())</f>
        <v>#N/A</v>
      </c>
      <c r="S89" s="422" t="e">
        <f>IF(ISNUMBER(Regressions!S99),ROUND(Regressions!S99, 1), NA())</f>
        <v>#N/A</v>
      </c>
    </row>
    <row r="90" x14ac:dyDescent="0.2">
      <c r="A90" s="240" t="str">
        <f>IF(ISBLANK(Regressions!A100), " ", Regressions!A100)</f>
        <v>Oman</v>
      </c>
      <c r="B90" s="235">
        <f>IF(ISBLANK(Regressions!B100), " ", Regressions!B100)</f>
        <v>2001</v>
      </c>
      <c r="C90" s="238" t="str">
        <f>IF(ISBLANK(Regressions!C100), " ", Regressions!C100)</f>
        <v>Secondary</v>
      </c>
      <c r="D90" s="242">
        <f>IF(ISBLANK(Regressions!D100), " ", Regressions!D100)</f>
        <v>310154</v>
      </c>
      <c r="E90" s="419" t="e">
        <f>IF(ISNUMBER(Regressions!E100),ROUND(Regressions!E100, 1), NA())</f>
        <v>#N/A</v>
      </c>
      <c r="F90" s="306" t="e">
        <f>IF(ISNUMBER(Regressions!F100),ROUND(Regressions!F100, 1), NA())</f>
        <v>#N/A</v>
      </c>
      <c r="G90" s="420" t="e">
        <f>IF(ISNUMBER(Regressions!G100),ROUND(Regressions!G100, 1), NA())</f>
        <v>#N/A</v>
      </c>
      <c r="H90" s="421" t="e">
        <f>IF(ISNUMBER(Regressions!H100),ROUND(Regressions!H100, 1), NA())</f>
        <v>#N/A</v>
      </c>
      <c r="I90" s="422" t="e">
        <f>IF(ISNUMBER(Regressions!I100),ROUND(Regressions!I100, 1), NA())</f>
        <v>#N/A</v>
      </c>
      <c r="J90" s="423" t="e">
        <f>IF(ISNUMBER(Regressions!J100),ROUND(Regressions!J100, 1), NA())</f>
        <v>#N/A</v>
      </c>
      <c r="K90" s="306" t="e">
        <f>IF(ISNUMBER(Regressions!K100),ROUND(Regressions!K100, 1), NA())</f>
        <v>#N/A</v>
      </c>
      <c r="L90" s="424" t="e">
        <f>IF(ISNUMBER(Regressions!L100),ROUND(Regressions!L100, 1), NA())</f>
        <v>#N/A</v>
      </c>
      <c r="M90" s="421" t="e">
        <f>IF(ISNUMBER(Regressions!M100),ROUND(Regressions!M100, 1), NA())</f>
        <v>#N/A</v>
      </c>
      <c r="N90" s="425" t="e">
        <f>IF(ISNUMBER(Regressions!N100),ROUND(Regressions!N100, 1), NA())</f>
        <v>#N/A</v>
      </c>
      <c r="O90" s="419" t="e">
        <f>IF(ISNUMBER(Regressions!O100),ROUND(Regressions!O100, 1), NA())</f>
        <v>#N/A</v>
      </c>
      <c r="P90" s="306" t="e">
        <f>IF(ISNUMBER(Regressions!P100),ROUND(Regressions!P100, 1), NA())</f>
        <v>#N/A</v>
      </c>
      <c r="Q90" s="426" t="e">
        <f>IF(ISNUMBER(Regressions!Q100),ROUND(Regressions!Q100, 1), NA())</f>
        <v>#N/A</v>
      </c>
      <c r="R90" s="421" t="e">
        <f>IF(ISNUMBER(Regressions!R100),ROUND(Regressions!R100, 1), NA())</f>
        <v>#N/A</v>
      </c>
      <c r="S90" s="422" t="e">
        <f>IF(ISNUMBER(Regressions!S100),ROUND(Regressions!S100, 1), NA())</f>
        <v>#N/A</v>
      </c>
    </row>
    <row r="91" x14ac:dyDescent="0.2">
      <c r="A91" s="240" t="str">
        <f>IF(ISBLANK(Regressions!A101), " ", Regressions!A101)</f>
        <v>Oman</v>
      </c>
      <c r="B91" s="235">
        <f>IF(ISBLANK(Regressions!B101), " ", Regressions!B101)</f>
        <v>2002</v>
      </c>
      <c r="C91" s="238" t="str">
        <f>IF(ISBLANK(Regressions!C101), " ", Regressions!C101)</f>
        <v>Secondary</v>
      </c>
      <c r="D91" s="242">
        <f>IF(ISBLANK(Regressions!D101), " ", Regressions!D101)</f>
        <v>316915</v>
      </c>
      <c r="E91" s="419" t="e">
        <f>IF(ISNUMBER(Regressions!E101),ROUND(Regressions!E101, 1), NA())</f>
        <v>#N/A</v>
      </c>
      <c r="F91" s="306" t="e">
        <f>IF(ISNUMBER(Regressions!F101),ROUND(Regressions!F101, 1), NA())</f>
        <v>#N/A</v>
      </c>
      <c r="G91" s="420" t="e">
        <f>IF(ISNUMBER(Regressions!G101),ROUND(Regressions!G101, 1), NA())</f>
        <v>#N/A</v>
      </c>
      <c r="H91" s="421" t="e">
        <f>IF(ISNUMBER(Regressions!H101),ROUND(Regressions!H101, 1), NA())</f>
        <v>#N/A</v>
      </c>
      <c r="I91" s="422" t="e">
        <f>IF(ISNUMBER(Regressions!I101),ROUND(Regressions!I101, 1), NA())</f>
        <v>#N/A</v>
      </c>
      <c r="J91" s="423" t="e">
        <f>IF(ISNUMBER(Regressions!J101),ROUND(Regressions!J101, 1), NA())</f>
        <v>#N/A</v>
      </c>
      <c r="K91" s="306" t="e">
        <f>IF(ISNUMBER(Regressions!K101),ROUND(Regressions!K101, 1), NA())</f>
        <v>#N/A</v>
      </c>
      <c r="L91" s="424" t="e">
        <f>IF(ISNUMBER(Regressions!L101),ROUND(Regressions!L101, 1), NA())</f>
        <v>#N/A</v>
      </c>
      <c r="M91" s="421" t="e">
        <f>IF(ISNUMBER(Regressions!M101),ROUND(Regressions!M101, 1), NA())</f>
        <v>#N/A</v>
      </c>
      <c r="N91" s="425" t="e">
        <f>IF(ISNUMBER(Regressions!N101),ROUND(Regressions!N101, 1), NA())</f>
        <v>#N/A</v>
      </c>
      <c r="O91" s="419" t="e">
        <f>IF(ISNUMBER(Regressions!O101),ROUND(Regressions!O101, 1), NA())</f>
        <v>#N/A</v>
      </c>
      <c r="P91" s="306" t="e">
        <f>IF(ISNUMBER(Regressions!P101),ROUND(Regressions!P101, 1), NA())</f>
        <v>#N/A</v>
      </c>
      <c r="Q91" s="426" t="e">
        <f>IF(ISNUMBER(Regressions!Q101),ROUND(Regressions!Q101, 1), NA())</f>
        <v>#N/A</v>
      </c>
      <c r="R91" s="421" t="e">
        <f>IF(ISNUMBER(Regressions!R101),ROUND(Regressions!R101, 1), NA())</f>
        <v>#N/A</v>
      </c>
      <c r="S91" s="422" t="e">
        <f>IF(ISNUMBER(Regressions!S101),ROUND(Regressions!S101, 1), NA())</f>
        <v>#N/A</v>
      </c>
    </row>
    <row r="92" x14ac:dyDescent="0.2">
      <c r="A92" s="240" t="str">
        <f>IF(ISBLANK(Regressions!A102), " ", Regressions!A102)</f>
        <v>Oman</v>
      </c>
      <c r="B92" s="235">
        <f>IF(ISBLANK(Regressions!B102), " ", Regressions!B102)</f>
        <v>2003</v>
      </c>
      <c r="C92" s="238" t="str">
        <f>IF(ISBLANK(Regressions!C102), " ", Regressions!C102)</f>
        <v>Secondary</v>
      </c>
      <c r="D92" s="242">
        <f>IF(ISBLANK(Regressions!D102), " ", Regressions!D102)</f>
        <v>325339</v>
      </c>
      <c r="E92" s="419" t="e">
        <f>IF(ISNUMBER(Regressions!E102),ROUND(Regressions!E102, 1), NA())</f>
        <v>#N/A</v>
      </c>
      <c r="F92" s="306" t="e">
        <f>IF(ISNUMBER(Regressions!F102),ROUND(Regressions!F102, 1), NA())</f>
        <v>#N/A</v>
      </c>
      <c r="G92" s="420" t="e">
        <f>IF(ISNUMBER(Regressions!G102),ROUND(Regressions!G102, 1), NA())</f>
        <v>#N/A</v>
      </c>
      <c r="H92" s="421" t="e">
        <f>IF(ISNUMBER(Regressions!H102),ROUND(Regressions!H102, 1), NA())</f>
        <v>#N/A</v>
      </c>
      <c r="I92" s="422" t="e">
        <f>IF(ISNUMBER(Regressions!I102),ROUND(Regressions!I102, 1), NA())</f>
        <v>#N/A</v>
      </c>
      <c r="J92" s="423" t="e">
        <f>IF(ISNUMBER(Regressions!J102),ROUND(Regressions!J102, 1), NA())</f>
        <v>#N/A</v>
      </c>
      <c r="K92" s="306" t="e">
        <f>IF(ISNUMBER(Regressions!K102),ROUND(Regressions!K102, 1), NA())</f>
        <v>#N/A</v>
      </c>
      <c r="L92" s="424" t="e">
        <f>IF(ISNUMBER(Regressions!L102),ROUND(Regressions!L102, 1), NA())</f>
        <v>#N/A</v>
      </c>
      <c r="M92" s="421" t="e">
        <f>IF(ISNUMBER(Regressions!M102),ROUND(Regressions!M102, 1), NA())</f>
        <v>#N/A</v>
      </c>
      <c r="N92" s="425" t="e">
        <f>IF(ISNUMBER(Regressions!N102),ROUND(Regressions!N102, 1), NA())</f>
        <v>#N/A</v>
      </c>
      <c r="O92" s="419" t="e">
        <f>IF(ISNUMBER(Regressions!O102),ROUND(Regressions!O102, 1), NA())</f>
        <v>#N/A</v>
      </c>
      <c r="P92" s="306" t="e">
        <f>IF(ISNUMBER(Regressions!P102),ROUND(Regressions!P102, 1), NA())</f>
        <v>#N/A</v>
      </c>
      <c r="Q92" s="426" t="e">
        <f>IF(ISNUMBER(Regressions!Q102),ROUND(Regressions!Q102, 1), NA())</f>
        <v>#N/A</v>
      </c>
      <c r="R92" s="421" t="e">
        <f>IF(ISNUMBER(Regressions!R102),ROUND(Regressions!R102, 1), NA())</f>
        <v>#N/A</v>
      </c>
      <c r="S92" s="422" t="e">
        <f>IF(ISNUMBER(Regressions!S102),ROUND(Regressions!S102, 1), NA())</f>
        <v>#N/A</v>
      </c>
    </row>
    <row r="93" x14ac:dyDescent="0.2">
      <c r="A93" s="240" t="str">
        <f>IF(ISBLANK(Regressions!A103), " ", Regressions!A103)</f>
        <v>Oman</v>
      </c>
      <c r="B93" s="235">
        <f>IF(ISBLANK(Regressions!B103), " ", Regressions!B103)</f>
        <v>2004</v>
      </c>
      <c r="C93" s="238" t="str">
        <f>IF(ISBLANK(Regressions!C103), " ", Regressions!C103)</f>
        <v>Secondary</v>
      </c>
      <c r="D93" s="242">
        <f>IF(ISBLANK(Regressions!D103), " ", Regressions!D103)</f>
        <v>334545</v>
      </c>
      <c r="E93" s="419" t="e">
        <f>IF(ISNUMBER(Regressions!E103),ROUND(Regressions!E103, 1), NA())</f>
        <v>#N/A</v>
      </c>
      <c r="F93" s="306" t="e">
        <f>IF(ISNUMBER(Regressions!F103),ROUND(Regressions!F103, 1), NA())</f>
        <v>#N/A</v>
      </c>
      <c r="G93" s="420" t="e">
        <f>IF(ISNUMBER(Regressions!G103),ROUND(Regressions!G103, 1), NA())</f>
        <v>#N/A</v>
      </c>
      <c r="H93" s="421" t="e">
        <f>IF(ISNUMBER(Regressions!H103),ROUND(Regressions!H103, 1), NA())</f>
        <v>#N/A</v>
      </c>
      <c r="I93" s="422" t="e">
        <f>IF(ISNUMBER(Regressions!I103),ROUND(Regressions!I103, 1), NA())</f>
        <v>#N/A</v>
      </c>
      <c r="J93" s="423" t="e">
        <f>IF(ISNUMBER(Regressions!J103),ROUND(Regressions!J103, 1), NA())</f>
        <v>#N/A</v>
      </c>
      <c r="K93" s="306" t="e">
        <f>IF(ISNUMBER(Regressions!K103),ROUND(Regressions!K103, 1), NA())</f>
        <v>#N/A</v>
      </c>
      <c r="L93" s="424" t="e">
        <f>IF(ISNUMBER(Regressions!L103),ROUND(Regressions!L103, 1), NA())</f>
        <v>#N/A</v>
      </c>
      <c r="M93" s="421" t="e">
        <f>IF(ISNUMBER(Regressions!M103),ROUND(Regressions!M103, 1), NA())</f>
        <v>#N/A</v>
      </c>
      <c r="N93" s="425" t="e">
        <f>IF(ISNUMBER(Regressions!N103),ROUND(Regressions!N103, 1), NA())</f>
        <v>#N/A</v>
      </c>
      <c r="O93" s="419" t="e">
        <f>IF(ISNUMBER(Regressions!O103),ROUND(Regressions!O103, 1), NA())</f>
        <v>#N/A</v>
      </c>
      <c r="P93" s="306" t="e">
        <f>IF(ISNUMBER(Regressions!P103),ROUND(Regressions!P103, 1), NA())</f>
        <v>#N/A</v>
      </c>
      <c r="Q93" s="426" t="e">
        <f>IF(ISNUMBER(Regressions!Q103),ROUND(Regressions!Q103, 1), NA())</f>
        <v>#N/A</v>
      </c>
      <c r="R93" s="421" t="e">
        <f>IF(ISNUMBER(Regressions!R103),ROUND(Regressions!R103, 1), NA())</f>
        <v>#N/A</v>
      </c>
      <c r="S93" s="422" t="e">
        <f>IF(ISNUMBER(Regressions!S103),ROUND(Regressions!S103, 1), NA())</f>
        <v>#N/A</v>
      </c>
    </row>
    <row r="94" x14ac:dyDescent="0.2">
      <c r="A94" s="240" t="str">
        <f>IF(ISBLANK(Regressions!A104), " ", Regressions!A104)</f>
        <v>Oman</v>
      </c>
      <c r="B94" s="235">
        <f>IF(ISBLANK(Regressions!B104), " ", Regressions!B104)</f>
        <v>2005</v>
      </c>
      <c r="C94" s="238" t="str">
        <f>IF(ISBLANK(Regressions!C104), " ", Regressions!C104)</f>
        <v>Secondary</v>
      </c>
      <c r="D94" s="242">
        <f>IF(ISBLANK(Regressions!D104), " ", Regressions!D104)</f>
        <v>343891</v>
      </c>
      <c r="E94" s="419" t="e">
        <f>IF(ISNUMBER(Regressions!E104),ROUND(Regressions!E104, 1), NA())</f>
        <v>#N/A</v>
      </c>
      <c r="F94" s="306" t="e">
        <f>IF(ISNUMBER(Regressions!F104),ROUND(Regressions!F104, 1), NA())</f>
        <v>#N/A</v>
      </c>
      <c r="G94" s="420" t="e">
        <f>IF(ISNUMBER(Regressions!G104),ROUND(Regressions!G104, 1), NA())</f>
        <v>#N/A</v>
      </c>
      <c r="H94" s="421" t="e">
        <f>IF(ISNUMBER(Regressions!H104),ROUND(Regressions!H104, 1), NA())</f>
        <v>#N/A</v>
      </c>
      <c r="I94" s="422" t="e">
        <f>IF(ISNUMBER(Regressions!I104),ROUND(Regressions!I104, 1), NA())</f>
        <v>#N/A</v>
      </c>
      <c r="J94" s="423" t="e">
        <f>IF(ISNUMBER(Regressions!J104),ROUND(Regressions!J104, 1), NA())</f>
        <v>#N/A</v>
      </c>
      <c r="K94" s="306" t="e">
        <f>IF(ISNUMBER(Regressions!K104),ROUND(Regressions!K104, 1), NA())</f>
        <v>#N/A</v>
      </c>
      <c r="L94" s="424" t="e">
        <f>IF(ISNUMBER(Regressions!L104),ROUND(Regressions!L104, 1), NA())</f>
        <v>#N/A</v>
      </c>
      <c r="M94" s="421" t="e">
        <f>IF(ISNUMBER(Regressions!M104),ROUND(Regressions!M104, 1), NA())</f>
        <v>#N/A</v>
      </c>
      <c r="N94" s="425" t="e">
        <f>IF(ISNUMBER(Regressions!N104),ROUND(Regressions!N104, 1), NA())</f>
        <v>#N/A</v>
      </c>
      <c r="O94" s="419" t="e">
        <f>IF(ISNUMBER(Regressions!O104),ROUND(Regressions!O104, 1), NA())</f>
        <v>#N/A</v>
      </c>
      <c r="P94" s="306" t="e">
        <f>IF(ISNUMBER(Regressions!P104),ROUND(Regressions!P104, 1), NA())</f>
        <v>#N/A</v>
      </c>
      <c r="Q94" s="426" t="e">
        <f>IF(ISNUMBER(Regressions!Q104),ROUND(Regressions!Q104, 1), NA())</f>
        <v>#N/A</v>
      </c>
      <c r="R94" s="421" t="e">
        <f>IF(ISNUMBER(Regressions!R104),ROUND(Regressions!R104, 1), NA())</f>
        <v>#N/A</v>
      </c>
      <c r="S94" s="422" t="e">
        <f>IF(ISNUMBER(Regressions!S104),ROUND(Regressions!S104, 1), NA())</f>
        <v>#N/A</v>
      </c>
    </row>
    <row r="95" x14ac:dyDescent="0.2">
      <c r="A95" s="240" t="str">
        <f>IF(ISBLANK(Regressions!A105), " ", Regressions!A105)</f>
        <v>Oman</v>
      </c>
      <c r="B95" s="235">
        <f>IF(ISBLANK(Regressions!B105), " ", Regressions!B105)</f>
        <v>2006</v>
      </c>
      <c r="C95" s="238" t="str">
        <f>IF(ISBLANK(Regressions!C105), " ", Regressions!C105)</f>
        <v>Secondary</v>
      </c>
      <c r="D95" s="242">
        <f>IF(ISBLANK(Regressions!D105), " ", Regressions!D105)</f>
        <v>352349</v>
      </c>
      <c r="E95" s="419" t="e">
        <f>IF(ISNUMBER(Regressions!E105),ROUND(Regressions!E105, 1), NA())</f>
        <v>#N/A</v>
      </c>
      <c r="F95" s="306" t="e">
        <f>IF(ISNUMBER(Regressions!F105),ROUND(Regressions!F105, 1), NA())</f>
        <v>#N/A</v>
      </c>
      <c r="G95" s="420" t="e">
        <f>IF(ISNUMBER(Regressions!G105),ROUND(Regressions!G105, 1), NA())</f>
        <v>#N/A</v>
      </c>
      <c r="H95" s="421" t="e">
        <f>IF(ISNUMBER(Regressions!H105),ROUND(Regressions!H105, 1), NA())</f>
        <v>#N/A</v>
      </c>
      <c r="I95" s="422" t="e">
        <f>IF(ISNUMBER(Regressions!I105),ROUND(Regressions!I105, 1), NA())</f>
        <v>#N/A</v>
      </c>
      <c r="J95" s="423" t="e">
        <f>IF(ISNUMBER(Regressions!J105),ROUND(Regressions!J105, 1), NA())</f>
        <v>#N/A</v>
      </c>
      <c r="K95" s="306" t="e">
        <f>IF(ISNUMBER(Regressions!K105),ROUND(Regressions!K105, 1), NA())</f>
        <v>#N/A</v>
      </c>
      <c r="L95" s="424" t="e">
        <f>IF(ISNUMBER(Regressions!L105),ROUND(Regressions!L105, 1), NA())</f>
        <v>#N/A</v>
      </c>
      <c r="M95" s="421" t="e">
        <f>IF(ISNUMBER(Regressions!M105),ROUND(Regressions!M105, 1), NA())</f>
        <v>#N/A</v>
      </c>
      <c r="N95" s="425" t="e">
        <f>IF(ISNUMBER(Regressions!N105),ROUND(Regressions!N105, 1), NA())</f>
        <v>#N/A</v>
      </c>
      <c r="O95" s="419" t="e">
        <f>IF(ISNUMBER(Regressions!O105),ROUND(Regressions!O105, 1), NA())</f>
        <v>#N/A</v>
      </c>
      <c r="P95" s="306" t="e">
        <f>IF(ISNUMBER(Regressions!P105),ROUND(Regressions!P105, 1), NA())</f>
        <v>#N/A</v>
      </c>
      <c r="Q95" s="426" t="e">
        <f>IF(ISNUMBER(Regressions!Q105),ROUND(Regressions!Q105, 1), NA())</f>
        <v>#N/A</v>
      </c>
      <c r="R95" s="421" t="e">
        <f>IF(ISNUMBER(Regressions!R105),ROUND(Regressions!R105, 1), NA())</f>
        <v>#N/A</v>
      </c>
      <c r="S95" s="422" t="e">
        <f>IF(ISNUMBER(Regressions!S105),ROUND(Regressions!S105, 1), NA())</f>
        <v>#N/A</v>
      </c>
    </row>
    <row r="96" x14ac:dyDescent="0.2">
      <c r="A96" s="240" t="str">
        <f>IF(ISBLANK(Regressions!A106), " ", Regressions!A106)</f>
        <v>Oman</v>
      </c>
      <c r="B96" s="235">
        <f>IF(ISBLANK(Regressions!B106), " ", Regressions!B106)</f>
        <v>2007</v>
      </c>
      <c r="C96" s="238" t="str">
        <f>IF(ISBLANK(Regressions!C106), " ", Regressions!C106)</f>
        <v>Secondary</v>
      </c>
      <c r="D96" s="242">
        <f>IF(ISBLANK(Regressions!D106), " ", Regressions!D106)</f>
        <v>349622</v>
      </c>
      <c r="E96" s="419" t="e">
        <f>IF(ISNUMBER(Regressions!E106),ROUND(Regressions!E106, 1), NA())</f>
        <v>#N/A</v>
      </c>
      <c r="F96" s="306" t="e">
        <f>IF(ISNUMBER(Regressions!F106),ROUND(Regressions!F106, 1), NA())</f>
        <v>#N/A</v>
      </c>
      <c r="G96" s="420" t="e">
        <f>IF(ISNUMBER(Regressions!G106),ROUND(Regressions!G106, 1), NA())</f>
        <v>#N/A</v>
      </c>
      <c r="H96" s="421" t="e">
        <f>IF(ISNUMBER(Regressions!H106),ROUND(Regressions!H106, 1), NA())</f>
        <v>#N/A</v>
      </c>
      <c r="I96" s="422" t="e">
        <f>IF(ISNUMBER(Regressions!I106),ROUND(Regressions!I106, 1), NA())</f>
        <v>#N/A</v>
      </c>
      <c r="J96" s="423" t="e">
        <f>IF(ISNUMBER(Regressions!J106),ROUND(Regressions!J106, 1), NA())</f>
        <v>#N/A</v>
      </c>
      <c r="K96" s="306" t="e">
        <f>IF(ISNUMBER(Regressions!K106),ROUND(Regressions!K106, 1), NA())</f>
        <v>#N/A</v>
      </c>
      <c r="L96" s="424" t="e">
        <f>IF(ISNUMBER(Regressions!L106),ROUND(Regressions!L106, 1), NA())</f>
        <v>#N/A</v>
      </c>
      <c r="M96" s="421" t="e">
        <f>IF(ISNUMBER(Regressions!M106),ROUND(Regressions!M106, 1), NA())</f>
        <v>#N/A</v>
      </c>
      <c r="N96" s="425" t="e">
        <f>IF(ISNUMBER(Regressions!N106),ROUND(Regressions!N106, 1), NA())</f>
        <v>#N/A</v>
      </c>
      <c r="O96" s="419" t="e">
        <f>IF(ISNUMBER(Regressions!O106),ROUND(Regressions!O106, 1), NA())</f>
        <v>#N/A</v>
      </c>
      <c r="P96" s="306" t="e">
        <f>IF(ISNUMBER(Regressions!P106),ROUND(Regressions!P106, 1), NA())</f>
        <v>#N/A</v>
      </c>
      <c r="Q96" s="426" t="e">
        <f>IF(ISNUMBER(Regressions!Q106),ROUND(Regressions!Q106, 1), NA())</f>
        <v>#N/A</v>
      </c>
      <c r="R96" s="421" t="e">
        <f>IF(ISNUMBER(Regressions!R106),ROUND(Regressions!R106, 1), NA())</f>
        <v>#N/A</v>
      </c>
      <c r="S96" s="422" t="e">
        <f>IF(ISNUMBER(Regressions!S106),ROUND(Regressions!S106, 1), NA())</f>
        <v>#N/A</v>
      </c>
    </row>
    <row r="97" x14ac:dyDescent="0.2">
      <c r="A97" s="240" t="str">
        <f>IF(ISBLANK(Regressions!A107), " ", Regressions!A107)</f>
        <v>Oman</v>
      </c>
      <c r="B97" s="235">
        <f>IF(ISBLANK(Regressions!B107), " ", Regressions!B107)</f>
        <v>2008</v>
      </c>
      <c r="C97" s="238" t="str">
        <f>IF(ISBLANK(Regressions!C107), " ", Regressions!C107)</f>
        <v>Secondary</v>
      </c>
      <c r="D97" s="242">
        <f>IF(ISBLANK(Regressions!D107), " ", Regressions!D107)</f>
        <v>338242</v>
      </c>
      <c r="E97" s="419" t="e">
        <f>IF(ISNUMBER(Regressions!E107),ROUND(Regressions!E107, 1), NA())</f>
        <v>#N/A</v>
      </c>
      <c r="F97" s="306" t="e">
        <f>IF(ISNUMBER(Regressions!F107),ROUND(Regressions!F107, 1), NA())</f>
        <v>#N/A</v>
      </c>
      <c r="G97" s="420" t="e">
        <f>IF(ISNUMBER(Regressions!G107),ROUND(Regressions!G107, 1), NA())</f>
        <v>#N/A</v>
      </c>
      <c r="H97" s="421" t="e">
        <f>IF(ISNUMBER(Regressions!H107),ROUND(Regressions!H107, 1), NA())</f>
        <v>#N/A</v>
      </c>
      <c r="I97" s="422" t="e">
        <f>IF(ISNUMBER(Regressions!I107),ROUND(Regressions!I107, 1), NA())</f>
        <v>#N/A</v>
      </c>
      <c r="J97" s="423" t="e">
        <f>IF(ISNUMBER(Regressions!J107),ROUND(Regressions!J107, 1), NA())</f>
        <v>#N/A</v>
      </c>
      <c r="K97" s="306" t="e">
        <f>IF(ISNUMBER(Regressions!K107),ROUND(Regressions!K107, 1), NA())</f>
        <v>#N/A</v>
      </c>
      <c r="L97" s="424" t="e">
        <f>IF(ISNUMBER(Regressions!L107),ROUND(Regressions!L107, 1), NA())</f>
        <v>#N/A</v>
      </c>
      <c r="M97" s="421" t="e">
        <f>IF(ISNUMBER(Regressions!M107),ROUND(Regressions!M107, 1), NA())</f>
        <v>#N/A</v>
      </c>
      <c r="N97" s="425" t="e">
        <f>IF(ISNUMBER(Regressions!N107),ROUND(Regressions!N107, 1), NA())</f>
        <v>#N/A</v>
      </c>
      <c r="O97" s="419" t="e">
        <f>IF(ISNUMBER(Regressions!O107),ROUND(Regressions!O107, 1), NA())</f>
        <v>#N/A</v>
      </c>
      <c r="P97" s="306" t="e">
        <f>IF(ISNUMBER(Regressions!P107),ROUND(Regressions!P107, 1), NA())</f>
        <v>#N/A</v>
      </c>
      <c r="Q97" s="426" t="e">
        <f>IF(ISNUMBER(Regressions!Q107),ROUND(Regressions!Q107, 1), NA())</f>
        <v>#N/A</v>
      </c>
      <c r="R97" s="421" t="e">
        <f>IF(ISNUMBER(Regressions!R107),ROUND(Regressions!R107, 1), NA())</f>
        <v>#N/A</v>
      </c>
      <c r="S97" s="422" t="e">
        <f>IF(ISNUMBER(Regressions!S107),ROUND(Regressions!S107, 1), NA())</f>
        <v>#N/A</v>
      </c>
    </row>
    <row r="98" x14ac:dyDescent="0.2">
      <c r="A98" s="240" t="str">
        <f>IF(ISBLANK(Regressions!A108), " ", Regressions!A108)</f>
        <v>Oman</v>
      </c>
      <c r="B98" s="235">
        <f>IF(ISBLANK(Regressions!B108), " ", Regressions!B108)</f>
        <v>2009</v>
      </c>
      <c r="C98" s="238" t="str">
        <f>IF(ISBLANK(Regressions!C108), " ", Regressions!C108)</f>
        <v>Secondary</v>
      </c>
      <c r="D98" s="242">
        <f>IF(ISBLANK(Regressions!D108), " ", Regressions!D108)</f>
        <v>323423</v>
      </c>
      <c r="E98" s="419" t="e">
        <f>IF(ISNUMBER(Regressions!E108),ROUND(Regressions!E108, 1), NA())</f>
        <v>#N/A</v>
      </c>
      <c r="F98" s="306" t="e">
        <f>IF(ISNUMBER(Regressions!F108),ROUND(Regressions!F108, 1), NA())</f>
        <v>#N/A</v>
      </c>
      <c r="G98" s="420" t="e">
        <f>IF(ISNUMBER(Regressions!G108),ROUND(Regressions!G108, 1), NA())</f>
        <v>#N/A</v>
      </c>
      <c r="H98" s="421" t="e">
        <f>IF(ISNUMBER(Regressions!H108),ROUND(Regressions!H108, 1), NA())</f>
        <v>#N/A</v>
      </c>
      <c r="I98" s="422" t="e">
        <f>IF(ISNUMBER(Regressions!I108),ROUND(Regressions!I108, 1), NA())</f>
        <v>#N/A</v>
      </c>
      <c r="J98" s="423" t="e">
        <f>IF(ISNUMBER(Regressions!J108),ROUND(Regressions!J108, 1), NA())</f>
        <v>#N/A</v>
      </c>
      <c r="K98" s="306" t="e">
        <f>IF(ISNUMBER(Regressions!K108),ROUND(Regressions!K108, 1), NA())</f>
        <v>#N/A</v>
      </c>
      <c r="L98" s="424" t="e">
        <f>IF(ISNUMBER(Regressions!L108),ROUND(Regressions!L108, 1), NA())</f>
        <v>#N/A</v>
      </c>
      <c r="M98" s="421" t="e">
        <f>IF(ISNUMBER(Regressions!M108),ROUND(Regressions!M108, 1), NA())</f>
        <v>#N/A</v>
      </c>
      <c r="N98" s="425" t="e">
        <f>IF(ISNUMBER(Regressions!N108),ROUND(Regressions!N108, 1), NA())</f>
        <v>#N/A</v>
      </c>
      <c r="O98" s="419" t="e">
        <f>IF(ISNUMBER(Regressions!O108),ROUND(Regressions!O108, 1), NA())</f>
        <v>#N/A</v>
      </c>
      <c r="P98" s="306" t="e">
        <f>IF(ISNUMBER(Regressions!P108),ROUND(Regressions!P108, 1), NA())</f>
        <v>#N/A</v>
      </c>
      <c r="Q98" s="426" t="e">
        <f>IF(ISNUMBER(Regressions!Q108),ROUND(Regressions!Q108, 1), NA())</f>
        <v>#N/A</v>
      </c>
      <c r="R98" s="421" t="e">
        <f>IF(ISNUMBER(Regressions!R108),ROUND(Regressions!R108, 1), NA())</f>
        <v>#N/A</v>
      </c>
      <c r="S98" s="422" t="e">
        <f>IF(ISNUMBER(Regressions!S108),ROUND(Regressions!S108, 1), NA())</f>
        <v>#N/A</v>
      </c>
    </row>
    <row r="99" x14ac:dyDescent="0.2">
      <c r="A99" s="240" t="str">
        <f>IF(ISBLANK(Regressions!A109), " ", Regressions!A109)</f>
        <v>Oman</v>
      </c>
      <c r="B99" s="235">
        <f>IF(ISBLANK(Regressions!B109), " ", Regressions!B109)</f>
        <v>2010</v>
      </c>
      <c r="C99" s="238" t="str">
        <f>IF(ISBLANK(Regressions!C109), " ", Regressions!C109)</f>
        <v>Secondary</v>
      </c>
      <c r="D99" s="242">
        <f>IF(ISBLANK(Regressions!D109), " ", Regressions!D109)</f>
        <v>310121</v>
      </c>
      <c r="E99" s="419" t="e">
        <f>IF(ISNUMBER(Regressions!E109),ROUND(Regressions!E109, 1), NA())</f>
        <v>#N/A</v>
      </c>
      <c r="F99" s="306" t="e">
        <f>IF(ISNUMBER(Regressions!F109),ROUND(Regressions!F109, 1), NA())</f>
        <v>#N/A</v>
      </c>
      <c r="G99" s="420" t="e">
        <f>IF(ISNUMBER(Regressions!G109),ROUND(Regressions!G109, 1), NA())</f>
        <v>#N/A</v>
      </c>
      <c r="H99" s="421" t="e">
        <f>IF(ISNUMBER(Regressions!H109),ROUND(Regressions!H109, 1), NA())</f>
        <v>#N/A</v>
      </c>
      <c r="I99" s="422" t="e">
        <f>IF(ISNUMBER(Regressions!I109),ROUND(Regressions!I109, 1), NA())</f>
        <v>#N/A</v>
      </c>
      <c r="J99" s="423" t="e">
        <f>IF(ISNUMBER(Regressions!J109),ROUND(Regressions!J109, 1), NA())</f>
        <v>#N/A</v>
      </c>
      <c r="K99" s="306" t="e">
        <f>IF(ISNUMBER(Regressions!K109),ROUND(Regressions!K109, 1), NA())</f>
        <v>#N/A</v>
      </c>
      <c r="L99" s="424" t="e">
        <f>IF(ISNUMBER(Regressions!L109),ROUND(Regressions!L109, 1), NA())</f>
        <v>#N/A</v>
      </c>
      <c r="M99" s="421" t="e">
        <f>IF(ISNUMBER(Regressions!M109),ROUND(Regressions!M109, 1), NA())</f>
        <v>#N/A</v>
      </c>
      <c r="N99" s="425" t="e">
        <f>IF(ISNUMBER(Regressions!N109),ROUND(Regressions!N109, 1), NA())</f>
        <v>#N/A</v>
      </c>
      <c r="O99" s="419" t="e">
        <f>IF(ISNUMBER(Regressions!O109),ROUND(Regressions!O109, 1), NA())</f>
        <v>#N/A</v>
      </c>
      <c r="P99" s="306" t="e">
        <f>IF(ISNUMBER(Regressions!P109),ROUND(Regressions!P109, 1), NA())</f>
        <v>#N/A</v>
      </c>
      <c r="Q99" s="426" t="e">
        <f>IF(ISNUMBER(Regressions!Q109),ROUND(Regressions!Q109, 1), NA())</f>
        <v>#N/A</v>
      </c>
      <c r="R99" s="421" t="e">
        <f>IF(ISNUMBER(Regressions!R109),ROUND(Regressions!R109, 1), NA())</f>
        <v>#N/A</v>
      </c>
      <c r="S99" s="422" t="e">
        <f>IF(ISNUMBER(Regressions!S109),ROUND(Regressions!S109, 1), NA())</f>
        <v>#N/A</v>
      </c>
    </row>
    <row r="100" x14ac:dyDescent="0.2">
      <c r="A100" s="240" t="str">
        <f>IF(ISBLANK(Regressions!A110), " ", Regressions!A110)</f>
        <v>Oman</v>
      </c>
      <c r="B100" s="235">
        <f>IF(ISBLANK(Regressions!B110), " ", Regressions!B110)</f>
        <v>2011</v>
      </c>
      <c r="C100" s="238" t="str">
        <f>IF(ISBLANK(Regressions!C110), " ", Regressions!C110)</f>
        <v>Secondary</v>
      </c>
      <c r="D100" s="242">
        <f>IF(ISBLANK(Regressions!D110), " ", Regressions!D110)</f>
        <v>302332</v>
      </c>
      <c r="E100" s="419" t="e">
        <f>IF(ISNUMBER(Regressions!E110),ROUND(Regressions!E110, 1), NA())</f>
        <v>#N/A</v>
      </c>
      <c r="F100" s="306" t="e">
        <f>IF(ISNUMBER(Regressions!F110),ROUND(Regressions!F110, 1), NA())</f>
        <v>#N/A</v>
      </c>
      <c r="G100" s="420" t="e">
        <f>IF(ISNUMBER(Regressions!G110),ROUND(Regressions!G110, 1), NA())</f>
        <v>#N/A</v>
      </c>
      <c r="H100" s="421" t="e">
        <f>IF(ISNUMBER(Regressions!H110),ROUND(Regressions!H110, 1), NA())</f>
        <v>#N/A</v>
      </c>
      <c r="I100" s="422" t="e">
        <f>IF(ISNUMBER(Regressions!I110),ROUND(Regressions!I110, 1), NA())</f>
        <v>#N/A</v>
      </c>
      <c r="J100" s="423" t="e">
        <f>IF(ISNUMBER(Regressions!J110),ROUND(Regressions!J110, 1), NA())</f>
        <v>#N/A</v>
      </c>
      <c r="K100" s="306" t="e">
        <f>IF(ISNUMBER(Regressions!K110),ROUND(Regressions!K110, 1), NA())</f>
        <v>#N/A</v>
      </c>
      <c r="L100" s="424" t="e">
        <f>IF(ISNUMBER(Regressions!L110),ROUND(Regressions!L110, 1), NA())</f>
        <v>#N/A</v>
      </c>
      <c r="M100" s="421" t="e">
        <f>IF(ISNUMBER(Regressions!M110),ROUND(Regressions!M110, 1), NA())</f>
        <v>#N/A</v>
      </c>
      <c r="N100" s="425" t="e">
        <f>IF(ISNUMBER(Regressions!N110),ROUND(Regressions!N110, 1), NA())</f>
        <v>#N/A</v>
      </c>
      <c r="O100" s="419" t="e">
        <f>IF(ISNUMBER(Regressions!O110),ROUND(Regressions!O110, 1), NA())</f>
        <v>#N/A</v>
      </c>
      <c r="P100" s="306" t="e">
        <f>IF(ISNUMBER(Regressions!P110),ROUND(Regressions!P110, 1), NA())</f>
        <v>#N/A</v>
      </c>
      <c r="Q100" s="426" t="e">
        <f>IF(ISNUMBER(Regressions!Q110),ROUND(Regressions!Q110, 1), NA())</f>
        <v>#N/A</v>
      </c>
      <c r="R100" s="421" t="e">
        <f>IF(ISNUMBER(Regressions!R110),ROUND(Regressions!R110, 1), NA())</f>
        <v>#N/A</v>
      </c>
      <c r="S100" s="422" t="e">
        <f>IF(ISNUMBER(Regressions!S110),ROUND(Regressions!S110, 1), NA())</f>
        <v>#N/A</v>
      </c>
    </row>
    <row r="101" x14ac:dyDescent="0.2">
      <c r="A101" s="240" t="str">
        <f>IF(ISBLANK(Regressions!A111), " ", Regressions!A111)</f>
        <v>Oman</v>
      </c>
      <c r="B101" s="235">
        <f>IF(ISBLANK(Regressions!B111), " ", Regressions!B111)</f>
        <v>2012</v>
      </c>
      <c r="C101" s="238" t="str">
        <f>IF(ISBLANK(Regressions!C111), " ", Regressions!C111)</f>
        <v>Secondary</v>
      </c>
      <c r="D101" s="242">
        <f>IF(ISBLANK(Regressions!D111), " ", Regressions!D111)</f>
        <v>299616</v>
      </c>
      <c r="E101" s="419" t="e">
        <f>IF(ISNUMBER(Regressions!E111),ROUND(Regressions!E111, 1), NA())</f>
        <v>#N/A</v>
      </c>
      <c r="F101" s="306" t="e">
        <f>IF(ISNUMBER(Regressions!F111),ROUND(Regressions!F111, 1), NA())</f>
        <v>#N/A</v>
      </c>
      <c r="G101" s="420" t="e">
        <f>IF(ISNUMBER(Regressions!G111),ROUND(Regressions!G111, 1), NA())</f>
        <v>#N/A</v>
      </c>
      <c r="H101" s="421" t="e">
        <f>IF(ISNUMBER(Regressions!H111),ROUND(Regressions!H111, 1), NA())</f>
        <v>#N/A</v>
      </c>
      <c r="I101" s="422" t="e">
        <f>IF(ISNUMBER(Regressions!I111),ROUND(Regressions!I111, 1), NA())</f>
        <v>#N/A</v>
      </c>
      <c r="J101" s="423" t="e">
        <f>IF(ISNUMBER(Regressions!J111),ROUND(Regressions!J111, 1), NA())</f>
        <v>#N/A</v>
      </c>
      <c r="K101" s="306" t="e">
        <f>IF(ISNUMBER(Regressions!K111),ROUND(Regressions!K111, 1), NA())</f>
        <v>#N/A</v>
      </c>
      <c r="L101" s="424" t="e">
        <f>IF(ISNUMBER(Regressions!L111),ROUND(Regressions!L111, 1), NA())</f>
        <v>#N/A</v>
      </c>
      <c r="M101" s="421" t="e">
        <f>IF(ISNUMBER(Regressions!M111),ROUND(Regressions!M111, 1), NA())</f>
        <v>#N/A</v>
      </c>
      <c r="N101" s="425" t="e">
        <f>IF(ISNUMBER(Regressions!N111),ROUND(Regressions!N111, 1), NA())</f>
        <v>#N/A</v>
      </c>
      <c r="O101" s="419" t="e">
        <f>IF(ISNUMBER(Regressions!O111),ROUND(Regressions!O111, 1), NA())</f>
        <v>#N/A</v>
      </c>
      <c r="P101" s="306" t="e">
        <f>IF(ISNUMBER(Regressions!P111),ROUND(Regressions!P111, 1), NA())</f>
        <v>#N/A</v>
      </c>
      <c r="Q101" s="426" t="e">
        <f>IF(ISNUMBER(Regressions!Q111),ROUND(Regressions!Q111, 1), NA())</f>
        <v>#N/A</v>
      </c>
      <c r="R101" s="421" t="e">
        <f>IF(ISNUMBER(Regressions!R111),ROUND(Regressions!R111, 1), NA())</f>
        <v>#N/A</v>
      </c>
      <c r="S101" s="422" t="e">
        <f>IF(ISNUMBER(Regressions!S111),ROUND(Regressions!S111, 1), NA())</f>
        <v>#N/A</v>
      </c>
    </row>
    <row r="102" x14ac:dyDescent="0.2">
      <c r="A102" s="240" t="str">
        <f>IF(ISBLANK(Regressions!A112), " ", Regressions!A112)</f>
        <v>Oman</v>
      </c>
      <c r="B102" s="235">
        <f>IF(ISBLANK(Regressions!B112), " ", Regressions!B112)</f>
        <v>2013</v>
      </c>
      <c r="C102" s="238" t="str">
        <f>IF(ISBLANK(Regressions!C112), " ", Regressions!C112)</f>
        <v>Secondary</v>
      </c>
      <c r="D102" s="242">
        <f>IF(ISBLANK(Regressions!D112), " ", Regressions!D112)</f>
        <v>293529</v>
      </c>
      <c r="E102" s="419" t="e">
        <f>IF(ISNUMBER(Regressions!E112),ROUND(Regressions!E112, 1), NA())</f>
        <v>#N/A</v>
      </c>
      <c r="F102" s="306" t="e">
        <f>IF(ISNUMBER(Regressions!F112),ROUND(Regressions!F112, 1), NA())</f>
        <v>#N/A</v>
      </c>
      <c r="G102" s="420" t="e">
        <f>IF(ISNUMBER(Regressions!G112),ROUND(Regressions!G112, 1), NA())</f>
        <v>#N/A</v>
      </c>
      <c r="H102" s="421" t="e">
        <f>IF(ISNUMBER(Regressions!H112),ROUND(Regressions!H112, 1), NA())</f>
        <v>#N/A</v>
      </c>
      <c r="I102" s="422" t="e">
        <f>IF(ISNUMBER(Regressions!I112),ROUND(Regressions!I112, 1), NA())</f>
        <v>#N/A</v>
      </c>
      <c r="J102" s="423" t="e">
        <f>IF(ISNUMBER(Regressions!J112),ROUND(Regressions!J112, 1), NA())</f>
        <v>#N/A</v>
      </c>
      <c r="K102" s="306" t="e">
        <f>IF(ISNUMBER(Regressions!K112),ROUND(Regressions!K112, 1), NA())</f>
        <v>#N/A</v>
      </c>
      <c r="L102" s="424" t="e">
        <f>IF(ISNUMBER(Regressions!L112),ROUND(Regressions!L112, 1), NA())</f>
        <v>#N/A</v>
      </c>
      <c r="M102" s="421" t="e">
        <f>IF(ISNUMBER(Regressions!M112),ROUND(Regressions!M112, 1), NA())</f>
        <v>#N/A</v>
      </c>
      <c r="N102" s="425" t="e">
        <f>IF(ISNUMBER(Regressions!N112),ROUND(Regressions!N112, 1), NA())</f>
        <v>#N/A</v>
      </c>
      <c r="O102" s="419" t="e">
        <f>IF(ISNUMBER(Regressions!O112),ROUND(Regressions!O112, 1), NA())</f>
        <v>#N/A</v>
      </c>
      <c r="P102" s="306" t="e">
        <f>IF(ISNUMBER(Regressions!P112),ROUND(Regressions!P112, 1), NA())</f>
        <v>#N/A</v>
      </c>
      <c r="Q102" s="426" t="e">
        <f>IF(ISNUMBER(Regressions!Q112),ROUND(Regressions!Q112, 1), NA())</f>
        <v>#N/A</v>
      </c>
      <c r="R102" s="421" t="e">
        <f>IF(ISNUMBER(Regressions!R112),ROUND(Regressions!R112, 1), NA())</f>
        <v>#N/A</v>
      </c>
      <c r="S102" s="422" t="e">
        <f>IF(ISNUMBER(Regressions!S112),ROUND(Regressions!S112, 1), NA())</f>
        <v>#N/A</v>
      </c>
    </row>
    <row r="103" x14ac:dyDescent="0.2">
      <c r="A103" s="240" t="str">
        <f>IF(ISBLANK(Regressions!A113), " ", Regressions!A113)</f>
        <v>Oman</v>
      </c>
      <c r="B103" s="235">
        <f>IF(ISBLANK(Regressions!B113), " ", Regressions!B113)</f>
        <v>2014</v>
      </c>
      <c r="C103" s="238" t="str">
        <f>IF(ISBLANK(Regressions!C113), " ", Regressions!C113)</f>
        <v>Secondary</v>
      </c>
      <c r="D103" s="242">
        <f>IF(ISBLANK(Regressions!D113), " ", Regressions!D113)</f>
        <v>285088</v>
      </c>
      <c r="E103" s="419" t="e">
        <f>IF(ISNUMBER(Regressions!E113),ROUND(Regressions!E113, 1), NA())</f>
        <v>#N/A</v>
      </c>
      <c r="F103" s="306" t="e">
        <f>IF(ISNUMBER(Regressions!F113),ROUND(Regressions!F113, 1), NA())</f>
        <v>#N/A</v>
      </c>
      <c r="G103" s="420" t="e">
        <f>IF(ISNUMBER(Regressions!G113),ROUND(Regressions!G113, 1), NA())</f>
        <v>#N/A</v>
      </c>
      <c r="H103" s="421" t="e">
        <f>IF(ISNUMBER(Regressions!H113),ROUND(Regressions!H113, 1), NA())</f>
        <v>#N/A</v>
      </c>
      <c r="I103" s="422" t="e">
        <f>IF(ISNUMBER(Regressions!I113),ROUND(Regressions!I113, 1), NA())</f>
        <v>#N/A</v>
      </c>
      <c r="J103" s="423" t="e">
        <f>IF(ISNUMBER(Regressions!J113),ROUND(Regressions!J113, 1), NA())</f>
        <v>#N/A</v>
      </c>
      <c r="K103" s="306" t="e">
        <f>IF(ISNUMBER(Regressions!K113),ROUND(Regressions!K113, 1), NA())</f>
        <v>#N/A</v>
      </c>
      <c r="L103" s="424" t="e">
        <f>IF(ISNUMBER(Regressions!L113),ROUND(Regressions!L113, 1), NA())</f>
        <v>#N/A</v>
      </c>
      <c r="M103" s="421" t="e">
        <f>IF(ISNUMBER(Regressions!M113),ROUND(Regressions!M113, 1), NA())</f>
        <v>#N/A</v>
      </c>
      <c r="N103" s="425" t="e">
        <f>IF(ISNUMBER(Regressions!N113),ROUND(Regressions!N113, 1), NA())</f>
        <v>#N/A</v>
      </c>
      <c r="O103" s="419" t="e">
        <f>IF(ISNUMBER(Regressions!O113),ROUND(Regressions!O113, 1), NA())</f>
        <v>#N/A</v>
      </c>
      <c r="P103" s="306" t="e">
        <f>IF(ISNUMBER(Regressions!P113),ROUND(Regressions!P113, 1), NA())</f>
        <v>#N/A</v>
      </c>
      <c r="Q103" s="426" t="e">
        <f>IF(ISNUMBER(Regressions!Q113),ROUND(Regressions!Q113, 1), NA())</f>
        <v>#N/A</v>
      </c>
      <c r="R103" s="421" t="e">
        <f>IF(ISNUMBER(Regressions!R113),ROUND(Regressions!R113, 1), NA())</f>
        <v>#N/A</v>
      </c>
      <c r="S103" s="422" t="e">
        <f>IF(ISNUMBER(Regressions!S113),ROUND(Regressions!S113, 1), NA())</f>
        <v>#N/A</v>
      </c>
    </row>
    <row r="104" x14ac:dyDescent="0.2">
      <c r="A104" s="240" t="str">
        <f>IF(ISBLANK(Regressions!A114), " ", Regressions!A114)</f>
        <v>Oman</v>
      </c>
      <c r="B104" s="235">
        <f>IF(ISBLANK(Regressions!B114), " ", Regressions!B114)</f>
        <v>2015</v>
      </c>
      <c r="C104" s="238" t="str">
        <f>IF(ISBLANK(Regressions!C114), " ", Regressions!C114)</f>
        <v>Secondary</v>
      </c>
      <c r="D104" s="242">
        <f>IF(ISBLANK(Regressions!D114), " ", Regressions!D114)</f>
        <v>277700</v>
      </c>
      <c r="E104" s="419" t="e">
        <f>IF(ISNUMBER(Regressions!E114),ROUND(Regressions!E114, 1), NA())</f>
        <v>#N/A</v>
      </c>
      <c r="F104" s="306" t="e">
        <f>IF(ISNUMBER(Regressions!F114),ROUND(Regressions!F114, 1), NA())</f>
        <v>#N/A</v>
      </c>
      <c r="G104" s="420" t="e">
        <f>IF(ISNUMBER(Regressions!G114),ROUND(Regressions!G114, 1), NA())</f>
        <v>#N/A</v>
      </c>
      <c r="H104" s="421" t="e">
        <f>IF(ISNUMBER(Regressions!H114),ROUND(Regressions!H114, 1), NA())</f>
        <v>#N/A</v>
      </c>
      <c r="I104" s="422" t="e">
        <f>IF(ISNUMBER(Regressions!I114),ROUND(Regressions!I114, 1), NA())</f>
        <v>#N/A</v>
      </c>
      <c r="J104" s="423" t="e">
        <f>IF(ISNUMBER(Regressions!J114),ROUND(Regressions!J114, 1), NA())</f>
        <v>#N/A</v>
      </c>
      <c r="K104" s="306" t="e">
        <f>IF(ISNUMBER(Regressions!K114),ROUND(Regressions!K114, 1), NA())</f>
        <v>#N/A</v>
      </c>
      <c r="L104" s="424" t="e">
        <f>IF(ISNUMBER(Regressions!L114),ROUND(Regressions!L114, 1), NA())</f>
        <v>#N/A</v>
      </c>
      <c r="M104" s="421" t="e">
        <f>IF(ISNUMBER(Regressions!M114),ROUND(Regressions!M114, 1), NA())</f>
        <v>#N/A</v>
      </c>
      <c r="N104" s="425" t="e">
        <f>IF(ISNUMBER(Regressions!N114),ROUND(Regressions!N114, 1), NA())</f>
        <v>#N/A</v>
      </c>
      <c r="O104" s="419" t="e">
        <f>IF(ISNUMBER(Regressions!O114),ROUND(Regressions!O114, 1), NA())</f>
        <v>#N/A</v>
      </c>
      <c r="P104" s="306" t="e">
        <f>IF(ISNUMBER(Regressions!P114),ROUND(Regressions!P114, 1), NA())</f>
        <v>#N/A</v>
      </c>
      <c r="Q104" s="426" t="e">
        <f>IF(ISNUMBER(Regressions!Q114),ROUND(Regressions!Q114, 1), NA())</f>
        <v>#N/A</v>
      </c>
      <c r="R104" s="421" t="e">
        <f>IF(ISNUMBER(Regressions!R114),ROUND(Regressions!R114, 1), NA())</f>
        <v>#N/A</v>
      </c>
      <c r="S104" s="422" t="e">
        <f>IF(ISNUMBER(Regressions!S114),ROUND(Regressions!S114, 1), NA())</f>
        <v>#N/A</v>
      </c>
    </row>
    <row r="105" x14ac:dyDescent="0.2">
      <c r="A105" s="396" t="str">
        <f>IF(ISBLANK(Regressions!A115), " ", Regressions!A115)</f>
        <v>Oman</v>
      </c>
      <c r="B105" s="397">
        <f>IF(ISBLANK(Regressions!B115), " ", Regressions!B115)</f>
        <v>2016</v>
      </c>
      <c r="C105" s="398" t="str">
        <f>IF(ISBLANK(Regressions!C115), " ", Regressions!C115)</f>
        <v>Secondary</v>
      </c>
      <c r="D105" s="399">
        <f>IF(ISBLANK(Regressions!D115), " ", Regressions!D115)</f>
        <v>274879</v>
      </c>
      <c r="E105" s="427" t="e">
        <f>IF(ISNUMBER(Regressions!E115),ROUND(Regressions!E115, 1), NA())</f>
        <v>#N/A</v>
      </c>
      <c r="F105" s="307" t="e">
        <f>IF(ISNUMBER(Regressions!F115),ROUND(Regressions!F115, 1), NA())</f>
        <v>#N/A</v>
      </c>
      <c r="G105" s="428" t="e">
        <f>IF(ISNUMBER(Regressions!G115),ROUND(Regressions!G115, 1), NA())</f>
        <v>#N/A</v>
      </c>
      <c r="H105" s="429" t="e">
        <f>IF(ISNUMBER(Regressions!H115),ROUND(Regressions!H115, 1), NA())</f>
        <v>#N/A</v>
      </c>
      <c r="I105" s="430" t="e">
        <f>IF(ISNUMBER(Regressions!I115),ROUND(Regressions!I115, 1), NA())</f>
        <v>#N/A</v>
      </c>
      <c r="J105" s="431" t="e">
        <f>IF(ISNUMBER(Regressions!J115),ROUND(Regressions!J115, 1), NA())</f>
        <v>#N/A</v>
      </c>
      <c r="K105" s="307" t="e">
        <f>IF(ISNUMBER(Regressions!K115),ROUND(Regressions!K115, 1), NA())</f>
        <v>#N/A</v>
      </c>
      <c r="L105" s="432" t="e">
        <f>IF(ISNUMBER(Regressions!L115),ROUND(Regressions!L115, 1), NA())</f>
        <v>#N/A</v>
      </c>
      <c r="M105" s="429" t="e">
        <f>IF(ISNUMBER(Regressions!M115),ROUND(Regressions!M115, 1), NA())</f>
        <v>#N/A</v>
      </c>
      <c r="N105" s="433" t="e">
        <f>IF(ISNUMBER(Regressions!N115),ROUND(Regressions!N115, 1), NA())</f>
        <v>#N/A</v>
      </c>
      <c r="O105" s="427" t="e">
        <f>IF(ISNUMBER(Regressions!O115),ROUND(Regressions!O115, 1), NA())</f>
        <v>#N/A</v>
      </c>
      <c r="P105" s="307" t="e">
        <f>IF(ISNUMBER(Regressions!P115),ROUND(Regressions!P115, 1), NA())</f>
        <v>#N/A</v>
      </c>
      <c r="Q105" s="434" t="e">
        <f>IF(ISNUMBER(Regressions!Q115),ROUND(Regressions!Q115, 1), NA())</f>
        <v>#N/A</v>
      </c>
      <c r="R105" s="429" t="e">
        <f>IF(ISNUMBER(Regressions!R115),ROUND(Regressions!R115, 1), NA())</f>
        <v>#N/A</v>
      </c>
      <c r="S105" s="43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79"/>
      <c r="I1" s="579"/>
      <c r="J1" s="579"/>
      <c r="K1" s="579"/>
      <c r="L1" s="579"/>
      <c r="M1" s="579"/>
      <c r="N1" s="579"/>
      <c r="O1" s="579"/>
      <c r="P1" s="579"/>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92.313333330000006</v>
      </c>
      <c r="D4"/>
      <c r="E4"/>
      <c r="F4"/>
      <c r="G4"/>
      <c r="H4"/>
      <c r="I4" s="71"/>
      <c r="J4" s="69" t="s">
        <v>35</v>
      </c>
      <c r="K4">
        <v>2016</v>
      </c>
      <c r="L4"/>
      <c r="M4"/>
      <c r="N4"/>
      <c r="O4"/>
      <c r="P4"/>
      <c r="Q4"/>
      <c r="R4" s="68"/>
      <c r="S4" s="69" t="s">
        <v>35</v>
      </c>
      <c r="T4">
        <v>2016</v>
      </c>
      <c r="U4"/>
      <c r="V4"/>
      <c r="W4"/>
      <c r="X4"/>
      <c r="Y4"/>
      <c r="Z4"/>
      <c r="AA4" s="68"/>
      <c r="AB4" s="68"/>
      <c r="AC4" s="68"/>
      <c r="AD4" s="68"/>
      <c r="AE4" s="68"/>
      <c r="AF4" s="68"/>
      <c r="AG4" s="68"/>
    </row>
    <row r="5" ht="15.75" x14ac:dyDescent="0.25">
      <c r="A5" s="69" t="s">
        <v>36</v>
      </c>
      <c r="B5">
        <v>2016</v>
      </c>
      <c r="C5">
        <v>6.2324999999999999</v>
      </c>
      <c r="D5"/>
      <c r="E5"/>
      <c r="F5"/>
      <c r="G5"/>
      <c r="H5"/>
      <c r="I5" s="71"/>
      <c r="J5" s="69" t="s">
        <v>36</v>
      </c>
      <c r="K5">
        <v>2016</v>
      </c>
      <c r="L5">
        <v>98.38</v>
      </c>
      <c r="M5"/>
      <c r="N5"/>
      <c r="O5"/>
      <c r="P5"/>
      <c r="Q5"/>
      <c r="R5" s="68"/>
      <c r="S5" s="69" t="s">
        <v>36</v>
      </c>
      <c r="T5">
        <v>2016</v>
      </c>
      <c r="U5"/>
      <c r="V5"/>
      <c r="W5"/>
      <c r="X5"/>
      <c r="Y5"/>
      <c r="Z5"/>
      <c r="AA5" s="68"/>
      <c r="AB5" s="68"/>
      <c r="AC5" s="68"/>
      <c r="AD5" s="68"/>
      <c r="AE5" s="68"/>
      <c r="AF5" s="68"/>
      <c r="AG5" s="68"/>
    </row>
    <row r="6" s="48" customFormat="true" ht="15.75" x14ac:dyDescent="0.25">
      <c r="A6" s="69" t="s">
        <v>37</v>
      </c>
      <c r="B6">
        <v>2016</v>
      </c>
      <c r="C6">
        <v>1.454166667</v>
      </c>
      <c r="D6"/>
      <c r="E6"/>
      <c r="F6"/>
      <c r="G6"/>
      <c r="H6"/>
      <c r="I6" s="71"/>
      <c r="J6" s="69" t="s">
        <v>37</v>
      </c>
      <c r="K6">
        <v>2016</v>
      </c>
      <c r="L6">
        <v>1.62</v>
      </c>
      <c r="M6"/>
      <c r="N6"/>
      <c r="O6"/>
      <c r="P6"/>
      <c r="Q6"/>
      <c r="R6" s="67"/>
      <c r="S6" s="69" t="s">
        <v>37</v>
      </c>
      <c r="T6">
        <v>2016</v>
      </c>
      <c r="U6"/>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0"/>
      <c r="Q12" s="159"/>
      <c r="R12" s="119"/>
    </row>
    <row r="13" s="83" customFormat="true" ht="12" x14ac:dyDescent="0.2">
      <c r="A13" s="82" t="s">
        <v>51</v>
      </c>
      <c r="B13" s="136" t="s">
        <v>42</v>
      </c>
      <c r="C13" s="82" t="s">
        <v>102</v>
      </c>
      <c r="D13" s="82" t="s">
        <v>52</v>
      </c>
      <c r="E13" s="82" t="s">
        <v>219</v>
      </c>
      <c r="F13" s="82" t="s">
        <v>103</v>
      </c>
      <c r="G13" s="82" t="s">
        <v>104</v>
      </c>
      <c r="H13" s="82" t="s">
        <v>105</v>
      </c>
      <c r="I13" s="82" t="s">
        <v>106</v>
      </c>
      <c r="J13" s="82" t="s">
        <v>220</v>
      </c>
      <c r="K13" s="82" t="s">
        <v>107</v>
      </c>
      <c r="L13" s="82" t="s">
        <v>108</v>
      </c>
      <c r="M13" s="82" t="s">
        <v>109</v>
      </c>
      <c r="N13" s="82" t="s">
        <v>110</v>
      </c>
      <c r="O13" s="83" t="s">
        <v>142</v>
      </c>
      <c r="P13" s="83" t="s">
        <v>178</v>
      </c>
      <c r="Q13" s="82" t="s">
        <v>111</v>
      </c>
      <c r="R13" s="82" t="s">
        <v>112</v>
      </c>
      <c r="S13" s="121" t="s">
        <v>113</v>
      </c>
    </row>
    <row r="14" s="80" customFormat="true" ht="15.75" x14ac:dyDescent="0.25">
      <c r="A14" s="127" t="s">
        <v>179</v>
      </c>
      <c r="B14">
        <v>2000</v>
      </c>
      <c r="C14" s="129" t="s">
        <v>7</v>
      </c>
      <c r="D14">
        <v>769239</v>
      </c>
      <c r="E14"/>
      <c r="F14"/>
      <c r="G14"/>
      <c r="H14"/>
      <c r="I14"/>
      <c r="J14"/>
      <c r="K14"/>
      <c r="L14"/>
      <c r="M14"/>
      <c r="N14"/>
      <c r="O14"/>
      <c r="P14"/>
      <c r="Q14"/>
      <c r="R14"/>
      <c r="S14"/>
      <c r="T14" s="128"/>
    </row>
    <row r="15" s="80" customFormat="true" ht="15.75" x14ac:dyDescent="0.25">
      <c r="A15" s="127" t="s">
        <v>179</v>
      </c>
      <c r="B15">
        <v>2001</v>
      </c>
      <c r="C15" s="129" t="s">
        <v>7</v>
      </c>
      <c r="D15">
        <v>766683</v>
      </c>
      <c r="E15"/>
      <c r="F15"/>
      <c r="G15"/>
      <c r="H15"/>
      <c r="I15"/>
      <c r="J15"/>
      <c r="K15"/>
      <c r="L15"/>
      <c r="M15"/>
      <c r="N15"/>
      <c r="O15"/>
      <c r="P15"/>
      <c r="Q15"/>
      <c r="R15"/>
      <c r="S15"/>
      <c r="T15" s="128"/>
    </row>
    <row r="16" s="80" customFormat="true" ht="15.75" x14ac:dyDescent="0.25">
      <c r="A16" s="127" t="s">
        <v>179</v>
      </c>
      <c r="B16">
        <v>2002</v>
      </c>
      <c r="C16" s="129" t="s">
        <v>7</v>
      </c>
      <c r="D16">
        <v>771496</v>
      </c>
      <c r="E16"/>
      <c r="F16"/>
      <c r="G16"/>
      <c r="H16"/>
      <c r="I16"/>
      <c r="J16"/>
      <c r="K16"/>
      <c r="L16"/>
      <c r="M16"/>
      <c r="N16"/>
      <c r="O16"/>
      <c r="P16"/>
      <c r="Q16"/>
      <c r="R16"/>
      <c r="S16"/>
      <c r="T16" s="128"/>
    </row>
    <row r="17" s="80" customFormat="true" ht="15.75" x14ac:dyDescent="0.25">
      <c r="A17" s="127" t="s">
        <v>179</v>
      </c>
      <c r="B17">
        <v>2003</v>
      </c>
      <c r="C17" s="129" t="s">
        <v>7</v>
      </c>
      <c r="D17">
        <v>777024</v>
      </c>
      <c r="E17"/>
      <c r="F17">
        <v>95.175119047619091</v>
      </c>
      <c r="G17">
        <v>92.313333333333333</v>
      </c>
      <c r="H17">
        <v>2.8617857142857588</v>
      </c>
      <c r="I17">
        <v>4.8248809523809086</v>
      </c>
      <c r="J17"/>
      <c r="K17">
        <v>96.359821428571422</v>
      </c>
      <c r="L17"/>
      <c r="M17">
        <v>96.359821428571422</v>
      </c>
      <c r="N17">
        <v>3.6401785714285779</v>
      </c>
      <c r="O17"/>
      <c r="P17"/>
      <c r="Q17"/>
      <c r="R17"/>
      <c r="S17"/>
      <c r="T17" s="128"/>
    </row>
    <row r="18" s="80" customFormat="true" ht="15.75" x14ac:dyDescent="0.25">
      <c r="A18" s="127" t="s">
        <v>179</v>
      </c>
      <c r="B18">
        <v>2004</v>
      </c>
      <c r="C18" s="129" t="s">
        <v>7</v>
      </c>
      <c r="D18">
        <v>781954</v>
      </c>
      <c r="E18"/>
      <c r="F18">
        <v>95.175119047619091</v>
      </c>
      <c r="G18">
        <v>92.313333333333333</v>
      </c>
      <c r="H18">
        <v>2.8617857142857588</v>
      </c>
      <c r="I18">
        <v>4.8248809523809086</v>
      </c>
      <c r="J18"/>
      <c r="K18">
        <v>96.359821428571422</v>
      </c>
      <c r="L18"/>
      <c r="M18">
        <v>96.359821428571422</v>
      </c>
      <c r="N18">
        <v>3.6401785714285779</v>
      </c>
      <c r="O18"/>
      <c r="P18"/>
      <c r="Q18"/>
      <c r="R18"/>
      <c r="S18"/>
      <c r="T18" s="128"/>
    </row>
    <row r="19" s="80" customFormat="true" ht="15.75" x14ac:dyDescent="0.25">
      <c r="A19" s="127" t="s">
        <v>179</v>
      </c>
      <c r="B19">
        <v>2005</v>
      </c>
      <c r="C19" s="129" t="s">
        <v>7</v>
      </c>
      <c r="D19">
        <v>784945</v>
      </c>
      <c r="E19"/>
      <c r="F19">
        <v>95.175119047619091</v>
      </c>
      <c r="G19">
        <v>92.313333333333333</v>
      </c>
      <c r="H19">
        <v>2.8617857142857588</v>
      </c>
      <c r="I19">
        <v>4.8248809523809086</v>
      </c>
      <c r="J19"/>
      <c r="K19">
        <v>96.359821428571422</v>
      </c>
      <c r="L19"/>
      <c r="M19">
        <v>96.359821428571422</v>
      </c>
      <c r="N19">
        <v>3.6401785714285779</v>
      </c>
      <c r="O19"/>
      <c r="P19"/>
      <c r="Q19"/>
      <c r="R19"/>
      <c r="S19"/>
      <c r="T19" s="128"/>
    </row>
    <row r="20" s="80" customFormat="true" ht="15.75" x14ac:dyDescent="0.25">
      <c r="A20" s="127" t="s">
        <v>179</v>
      </c>
      <c r="B20">
        <v>2006</v>
      </c>
      <c r="C20" s="129" t="s">
        <v>7</v>
      </c>
      <c r="D20">
        <v>785348</v>
      </c>
      <c r="E20"/>
      <c r="F20">
        <v>95.175119047619091</v>
      </c>
      <c r="G20">
        <v>92.313333333333333</v>
      </c>
      <c r="H20">
        <v>2.8617857142857588</v>
      </c>
      <c r="I20">
        <v>4.8248809523809086</v>
      </c>
      <c r="J20"/>
      <c r="K20">
        <v>96.359821428571422</v>
      </c>
      <c r="L20"/>
      <c r="M20">
        <v>96.359821428571422</v>
      </c>
      <c r="N20">
        <v>3.6401785714285779</v>
      </c>
      <c r="O20"/>
      <c r="P20"/>
      <c r="Q20"/>
      <c r="R20"/>
      <c r="S20"/>
      <c r="T20" s="128"/>
    </row>
    <row r="21" s="80" customFormat="true" ht="15.75" x14ac:dyDescent="0.25">
      <c r="A21" s="127" t="s">
        <v>179</v>
      </c>
      <c r="B21">
        <v>2007</v>
      </c>
      <c r="C21" s="129" t="s">
        <v>7</v>
      </c>
      <c r="D21">
        <v>763491</v>
      </c>
      <c r="E21"/>
      <c r="F21">
        <v>95.175119047619091</v>
      </c>
      <c r="G21">
        <v>92.313333333333333</v>
      </c>
      <c r="H21">
        <v>2.8617857142857588</v>
      </c>
      <c r="I21">
        <v>4.8248809523809086</v>
      </c>
      <c r="J21"/>
      <c r="K21">
        <v>96.359821428571422</v>
      </c>
      <c r="L21"/>
      <c r="M21">
        <v>96.359821428571422</v>
      </c>
      <c r="N21">
        <v>3.6401785714285779</v>
      </c>
      <c r="O21"/>
      <c r="P21"/>
      <c r="Q21"/>
      <c r="R21"/>
      <c r="S21"/>
      <c r="T21" s="128"/>
    </row>
    <row r="22" s="80" customFormat="true" ht="15.75" x14ac:dyDescent="0.25">
      <c r="A22" s="127" t="s">
        <v>179</v>
      </c>
      <c r="B22">
        <v>2008</v>
      </c>
      <c r="C22" s="129" t="s">
        <v>7</v>
      </c>
      <c r="D22">
        <v>737561</v>
      </c>
      <c r="E22"/>
      <c r="F22">
        <v>95.549642857142885</v>
      </c>
      <c r="G22">
        <v>92.313333333333333</v>
      </c>
      <c r="H22">
        <v>3.2363095238095525</v>
      </c>
      <c r="I22">
        <v>4.4503571428571149</v>
      </c>
      <c r="J22"/>
      <c r="K22">
        <v>96.584285714285727</v>
      </c>
      <c r="L22"/>
      <c r="M22">
        <v>96.584285714285727</v>
      </c>
      <c r="N22">
        <v>3.415714285714273</v>
      </c>
      <c r="O22"/>
      <c r="P22"/>
      <c r="Q22"/>
      <c r="R22"/>
      <c r="S22"/>
      <c r="T22" s="128"/>
    </row>
    <row r="23" s="80" customFormat="true" ht="15.75" x14ac:dyDescent="0.25">
      <c r="A23" s="127" t="s">
        <v>179</v>
      </c>
      <c r="B23">
        <v>2009</v>
      </c>
      <c r="C23" s="129" t="s">
        <v>7</v>
      </c>
      <c r="D23">
        <v>713451</v>
      </c>
      <c r="E23"/>
      <c r="F23">
        <v>95.924166666666679</v>
      </c>
      <c r="G23">
        <v>92.313333333333333</v>
      </c>
      <c r="H23">
        <v>3.6108333333333462</v>
      </c>
      <c r="I23">
        <v>4.0758333333333212</v>
      </c>
      <c r="J23"/>
      <c r="K23">
        <v>96.808749999999975</v>
      </c>
      <c r="L23"/>
      <c r="M23">
        <v>96.808749999999975</v>
      </c>
      <c r="N23">
        <v>3.191250000000025</v>
      </c>
      <c r="O23"/>
      <c r="P23"/>
      <c r="Q23"/>
      <c r="R23"/>
      <c r="S23"/>
      <c r="T23" s="128"/>
    </row>
    <row r="24" s="80" customFormat="true" ht="15.75" x14ac:dyDescent="0.25">
      <c r="A24" s="127" t="s">
        <v>179</v>
      </c>
      <c r="B24">
        <v>2010</v>
      </c>
      <c r="C24" s="129" t="s">
        <v>7</v>
      </c>
      <c r="D24">
        <v>696832</v>
      </c>
      <c r="E24"/>
      <c r="F24">
        <v>96.298690476190586</v>
      </c>
      <c r="G24">
        <v>92.313333333333333</v>
      </c>
      <c r="H24">
        <v>3.9853571428572536</v>
      </c>
      <c r="I24">
        <v>3.7013095238094138</v>
      </c>
      <c r="J24"/>
      <c r="K24">
        <v>97.03321428571428</v>
      </c>
      <c r="L24"/>
      <c r="M24">
        <v>97.03321428571428</v>
      </c>
      <c r="N24">
        <v>2.9667857142857201</v>
      </c>
      <c r="O24"/>
      <c r="P24"/>
      <c r="Q24"/>
      <c r="R24"/>
      <c r="S24"/>
      <c r="T24" s="128"/>
    </row>
    <row r="25" s="80" customFormat="true" ht="15.75" x14ac:dyDescent="0.25">
      <c r="A25" s="127" t="s">
        <v>179</v>
      </c>
      <c r="B25">
        <v>2011</v>
      </c>
      <c r="C25" s="129" t="s">
        <v>7</v>
      </c>
      <c r="D25">
        <v>692135</v>
      </c>
      <c r="E25"/>
      <c r="F25">
        <v>96.67321428571438</v>
      </c>
      <c r="G25">
        <v>92.313333333333333</v>
      </c>
      <c r="H25">
        <v>4.3598809523810473</v>
      </c>
      <c r="I25">
        <v>3.3267857142856201</v>
      </c>
      <c r="J25"/>
      <c r="K25">
        <v>97.257678571428585</v>
      </c>
      <c r="L25"/>
      <c r="M25">
        <v>97.257678571428585</v>
      </c>
      <c r="N25">
        <v>2.7423214285714153</v>
      </c>
      <c r="O25"/>
      <c r="P25"/>
      <c r="Q25"/>
      <c r="R25"/>
      <c r="S25"/>
      <c r="T25" s="128"/>
    </row>
    <row r="26" s="80" customFormat="true" ht="15.75" x14ac:dyDescent="0.25">
      <c r="A26" s="127" t="s">
        <v>179</v>
      </c>
      <c r="B26">
        <v>2012</v>
      </c>
      <c r="C26" s="129" t="s">
        <v>7</v>
      </c>
      <c r="D26">
        <v>692128</v>
      </c>
      <c r="E26"/>
      <c r="F26">
        <v>97.047738095238174</v>
      </c>
      <c r="G26">
        <v>92.313333333333333</v>
      </c>
      <c r="H26">
        <v>4.7344047619048411</v>
      </c>
      <c r="I26">
        <v>2.9522619047618264</v>
      </c>
      <c r="J26"/>
      <c r="K26">
        <v>97.482142857142833</v>
      </c>
      <c r="L26"/>
      <c r="M26">
        <v>97.482142857142833</v>
      </c>
      <c r="N26">
        <v>2.5178571428571672</v>
      </c>
      <c r="O26"/>
      <c r="P26"/>
      <c r="Q26"/>
      <c r="R26"/>
      <c r="S26"/>
      <c r="T26" s="128"/>
    </row>
    <row r="27" s="80" customFormat="true" ht="15.75" x14ac:dyDescent="0.25">
      <c r="A27" s="127" t="s">
        <v>179</v>
      </c>
      <c r="B27">
        <v>2013</v>
      </c>
      <c r="C27" s="129" t="s">
        <v>7</v>
      </c>
      <c r="D27">
        <v>699423</v>
      </c>
      <c r="E27"/>
      <c r="F27">
        <v>97.422261904761967</v>
      </c>
      <c r="G27">
        <v>92.313333333333333</v>
      </c>
      <c r="H27">
        <v>5.1089285714286348</v>
      </c>
      <c r="I27">
        <v>2.5777380952380327</v>
      </c>
      <c r="J27"/>
      <c r="K27">
        <v>97.706607142857138</v>
      </c>
      <c r="L27"/>
      <c r="M27">
        <v>97.706607142857138</v>
      </c>
      <c r="N27">
        <v>2.2933928571428623</v>
      </c>
      <c r="O27"/>
      <c r="P27"/>
      <c r="Q27"/>
      <c r="R27"/>
      <c r="S27"/>
      <c r="T27" s="128"/>
    </row>
    <row r="28" s="80" customFormat="true" ht="15.75" x14ac:dyDescent="0.25">
      <c r="A28" s="127" t="s">
        <v>179</v>
      </c>
      <c r="B28">
        <v>2014</v>
      </c>
      <c r="C28" s="129" t="s">
        <v>7</v>
      </c>
      <c r="D28">
        <v>711818</v>
      </c>
      <c r="E28"/>
      <c r="F28">
        <v>97.796785714285761</v>
      </c>
      <c r="G28">
        <v>92.313333333333333</v>
      </c>
      <c r="H28">
        <v>5.4834523809524285</v>
      </c>
      <c r="I28">
        <v>2.2032142857142389</v>
      </c>
      <c r="J28"/>
      <c r="K28">
        <v>97.931071428571443</v>
      </c>
      <c r="L28"/>
      <c r="M28">
        <v>97.931071428571443</v>
      </c>
      <c r="N28">
        <v>2.0689285714285575</v>
      </c>
      <c r="O28"/>
      <c r="P28"/>
      <c r="Q28"/>
      <c r="R28"/>
      <c r="S28"/>
      <c r="T28" s="128"/>
    </row>
    <row r="29" s="80" customFormat="true" ht="15.75" x14ac:dyDescent="0.25">
      <c r="A29" s="127" t="s">
        <v>179</v>
      </c>
      <c r="B29">
        <v>2015</v>
      </c>
      <c r="C29" s="129" t="s">
        <v>7</v>
      </c>
      <c r="D29">
        <v>728808</v>
      </c>
      <c r="E29"/>
      <c r="F29">
        <v>98.171309523809555</v>
      </c>
      <c r="G29">
        <v>92.313333333333333</v>
      </c>
      <c r="H29">
        <v>5.8579761904762222</v>
      </c>
      <c r="I29">
        <v>1.8286904761904452</v>
      </c>
      <c r="J29"/>
      <c r="K29">
        <v>98.155535714285747</v>
      </c>
      <c r="L29"/>
      <c r="M29">
        <v>98.155535714285747</v>
      </c>
      <c r="N29">
        <v>1.8444642857142526</v>
      </c>
      <c r="O29"/>
      <c r="P29"/>
      <c r="Q29"/>
      <c r="R29"/>
      <c r="S29"/>
      <c r="T29" s="128"/>
    </row>
    <row r="30" s="80" customFormat="true" ht="15.75" x14ac:dyDescent="0.25">
      <c r="A30" s="127" t="s">
        <v>179</v>
      </c>
      <c r="B30">
        <v>2016</v>
      </c>
      <c r="C30" s="129" t="s">
        <v>7</v>
      </c>
      <c r="D30">
        <v>750362</v>
      </c>
      <c r="E30"/>
      <c r="F30">
        <v>98.545833333333348</v>
      </c>
      <c r="G30">
        <v>92.313333333333333</v>
      </c>
      <c r="H30">
        <v>6.2325000000000159</v>
      </c>
      <c r="I30">
        <v>1.4541666666666515</v>
      </c>
      <c r="J30"/>
      <c r="K30">
        <v>98.38</v>
      </c>
      <c r="L30"/>
      <c r="M30">
        <v>98.38</v>
      </c>
      <c r="N30">
        <v>1.6200000000000045</v>
      </c>
      <c r="O30"/>
      <c r="P30"/>
      <c r="Q30"/>
      <c r="R30"/>
      <c r="S30"/>
      <c r="T30" s="128"/>
    </row>
    <row r="31" s="80" customFormat="true" ht="15.75" x14ac:dyDescent="0.25">
      <c r="A31" s="127" t="s">
        <v>179</v>
      </c>
      <c r="B31">
        <v>2000</v>
      </c>
      <c r="C31" s="129" t="s">
        <v>1</v>
      </c>
      <c r="D31">
        <v>550537.0139176941</v>
      </c>
      <c r="E31"/>
      <c r="F31"/>
      <c r="G31"/>
      <c r="H31"/>
      <c r="I31"/>
      <c r="J31"/>
      <c r="K31"/>
      <c r="L31"/>
      <c r="M31"/>
      <c r="N31"/>
      <c r="O31"/>
      <c r="P31"/>
      <c r="Q31"/>
      <c r="R31"/>
      <c r="S31"/>
      <c r="T31" s="128"/>
    </row>
    <row r="32" s="80" customFormat="true" ht="15.75" x14ac:dyDescent="0.25">
      <c r="A32" s="127" t="s">
        <v>179</v>
      </c>
      <c r="B32">
        <v>2001</v>
      </c>
      <c r="C32" s="129" t="s">
        <v>1</v>
      </c>
      <c r="D32">
        <v>548553.98878555291</v>
      </c>
      <c r="E32"/>
      <c r="F32"/>
      <c r="G32"/>
      <c r="H32"/>
      <c r="I32"/>
      <c r="J32"/>
      <c r="K32"/>
      <c r="L32"/>
      <c r="M32"/>
      <c r="N32"/>
      <c r="O32"/>
      <c r="P32"/>
      <c r="Q32"/>
      <c r="R32"/>
      <c r="S32"/>
      <c r="T32" s="128"/>
    </row>
    <row r="33" s="80" customFormat="true" ht="15.75" x14ac:dyDescent="0.25">
      <c r="A33" s="127" t="s">
        <v>179</v>
      </c>
      <c r="B33">
        <v>2002</v>
      </c>
      <c r="C33" s="129" t="s">
        <v>1</v>
      </c>
      <c r="D33">
        <v>551843.01549743651</v>
      </c>
      <c r="E33"/>
      <c r="F33"/>
      <c r="G33"/>
      <c r="H33"/>
      <c r="I33"/>
      <c r="J33"/>
      <c r="K33"/>
      <c r="L33"/>
      <c r="M33"/>
      <c r="N33"/>
      <c r="O33"/>
      <c r="P33"/>
      <c r="Q33"/>
      <c r="R33"/>
      <c r="S33"/>
      <c r="T33" s="128"/>
    </row>
    <row r="34" s="80" customFormat="true" ht="15.75" x14ac:dyDescent="0.25">
      <c r="A34" s="127" t="s">
        <v>179</v>
      </c>
      <c r="B34">
        <v>2003</v>
      </c>
      <c r="C34" s="129" t="s">
        <v>1</v>
      </c>
      <c r="D34">
        <v>555641.99446289055</v>
      </c>
      <c r="E34"/>
      <c r="F34"/>
      <c r="G34"/>
      <c r="H34"/>
      <c r="I34"/>
      <c r="J34"/>
      <c r="K34"/>
      <c r="L34"/>
      <c r="M34"/>
      <c r="N34"/>
      <c r="O34"/>
      <c r="P34"/>
      <c r="Q34"/>
      <c r="R34"/>
      <c r="S34"/>
      <c r="T34" s="128"/>
    </row>
    <row r="35" s="80" customFormat="true" ht="15.75" x14ac:dyDescent="0.25">
      <c r="A35" s="127" t="s">
        <v>179</v>
      </c>
      <c r="B35">
        <v>2004</v>
      </c>
      <c r="C35" s="129" t="s">
        <v>1</v>
      </c>
      <c r="D35">
        <v>561654.00746749877</v>
      </c>
      <c r="E35"/>
      <c r="F35"/>
      <c r="G35"/>
      <c r="H35"/>
      <c r="I35"/>
      <c r="J35"/>
      <c r="K35"/>
      <c r="L35"/>
      <c r="M35"/>
      <c r="N35"/>
      <c r="O35"/>
      <c r="P35"/>
      <c r="Q35"/>
      <c r="R35"/>
      <c r="S35"/>
      <c r="T35" s="128"/>
    </row>
    <row r="36" s="80" customFormat="true" ht="15.75" x14ac:dyDescent="0.25">
      <c r="A36" s="127" t="s">
        <v>179</v>
      </c>
      <c r="B36">
        <v>2005</v>
      </c>
      <c r="C36" s="129" t="s">
        <v>1</v>
      </c>
      <c r="D36">
        <v>568300.01231765747</v>
      </c>
      <c r="E36"/>
      <c r="F36"/>
      <c r="G36"/>
      <c r="H36"/>
      <c r="I36"/>
      <c r="J36"/>
      <c r="K36"/>
      <c r="L36"/>
      <c r="M36"/>
      <c r="N36"/>
      <c r="O36"/>
      <c r="P36"/>
      <c r="Q36"/>
      <c r="R36"/>
      <c r="S36"/>
      <c r="T36" s="128"/>
    </row>
    <row r="37" s="80" customFormat="true" ht="15.75" x14ac:dyDescent="0.25">
      <c r="A37" s="127" t="s">
        <v>179</v>
      </c>
      <c r="B37">
        <v>2006</v>
      </c>
      <c r="C37" s="129" t="s">
        <v>1</v>
      </c>
      <c r="D37">
        <v>573045.01752349851</v>
      </c>
      <c r="E37"/>
      <c r="F37"/>
      <c r="G37"/>
      <c r="H37"/>
      <c r="I37"/>
      <c r="J37"/>
      <c r="K37"/>
      <c r="L37"/>
      <c r="M37"/>
      <c r="N37"/>
      <c r="O37"/>
      <c r="P37"/>
      <c r="Q37"/>
      <c r="R37"/>
      <c r="S37"/>
      <c r="T37" s="128"/>
    </row>
    <row r="38" s="80" customFormat="true" ht="15.75" x14ac:dyDescent="0.25">
      <c r="A38" s="127" t="s">
        <v>179</v>
      </c>
      <c r="B38">
        <v>2007</v>
      </c>
      <c r="C38" s="129" t="s">
        <v>1</v>
      </c>
      <c r="D38">
        <v>561371.9725822449</v>
      </c>
      <c r="E38"/>
      <c r="F38"/>
      <c r="G38"/>
      <c r="H38"/>
      <c r="I38"/>
      <c r="J38"/>
      <c r="K38"/>
      <c r="L38"/>
      <c r="M38"/>
      <c r="N38"/>
      <c r="O38"/>
      <c r="P38"/>
      <c r="Q38"/>
      <c r="R38"/>
      <c r="S38"/>
      <c r="T38" s="128"/>
    </row>
    <row r="39" s="80" customFormat="true" ht="15.75" x14ac:dyDescent="0.25">
      <c r="A39" s="127" t="s">
        <v>179</v>
      </c>
      <c r="B39">
        <v>2008</v>
      </c>
      <c r="C39" s="129" t="s">
        <v>1</v>
      </c>
      <c r="D39">
        <v>546384.97721939092</v>
      </c>
      <c r="E39"/>
      <c r="F39"/>
      <c r="G39"/>
      <c r="H39"/>
      <c r="I39"/>
      <c r="J39"/>
      <c r="K39"/>
      <c r="L39"/>
      <c r="M39"/>
      <c r="N39"/>
      <c r="O39"/>
      <c r="P39"/>
      <c r="Q39"/>
      <c r="R39"/>
      <c r="S39"/>
      <c r="T39" s="128"/>
    </row>
    <row r="40" s="80" customFormat="true" ht="15.75" x14ac:dyDescent="0.25">
      <c r="A40" s="127" t="s">
        <v>179</v>
      </c>
      <c r="B40">
        <v>2009</v>
      </c>
      <c r="C40" s="129" t="s">
        <v>1</v>
      </c>
      <c r="D40">
        <v>532406.00475105282</v>
      </c>
      <c r="E40"/>
      <c r="F40"/>
      <c r="G40"/>
      <c r="H40"/>
      <c r="I40"/>
      <c r="J40"/>
      <c r="K40"/>
      <c r="L40"/>
      <c r="M40"/>
      <c r="N40"/>
      <c r="O40"/>
      <c r="P40"/>
      <c r="Q40"/>
      <c r="R40"/>
      <c r="S40"/>
      <c r="T40" s="128"/>
    </row>
    <row r="41" s="80" customFormat="true" ht="15.75" x14ac:dyDescent="0.25">
      <c r="A41" s="127" t="s">
        <v>179</v>
      </c>
      <c r="B41">
        <v>2010</v>
      </c>
      <c r="C41" s="129" t="s">
        <v>1</v>
      </c>
      <c r="D41">
        <v>523745.97437499999</v>
      </c>
      <c r="E41"/>
      <c r="F41"/>
      <c r="G41"/>
      <c r="H41"/>
      <c r="I41"/>
      <c r="J41"/>
      <c r="K41"/>
      <c r="L41"/>
      <c r="M41"/>
      <c r="N41"/>
      <c r="O41"/>
      <c r="P41"/>
      <c r="Q41"/>
      <c r="R41"/>
      <c r="S41"/>
      <c r="T41" s="128"/>
    </row>
    <row r="42" s="80" customFormat="true" ht="15.75" x14ac:dyDescent="0.25">
      <c r="A42" s="127" t="s">
        <v>179</v>
      </c>
      <c r="B42">
        <v>2011</v>
      </c>
      <c r="C42" s="129" t="s">
        <v>1</v>
      </c>
      <c r="D42">
        <v>523884.02155723568</v>
      </c>
      <c r="E42"/>
      <c r="F42"/>
      <c r="G42"/>
      <c r="H42"/>
      <c r="I42"/>
      <c r="J42"/>
      <c r="K42"/>
      <c r="L42"/>
      <c r="M42"/>
      <c r="N42"/>
      <c r="O42"/>
      <c r="P42"/>
      <c r="Q42"/>
      <c r="R42"/>
      <c r="S42"/>
      <c r="T42" s="128"/>
    </row>
    <row r="43" s="80" customFormat="true" ht="15.75" x14ac:dyDescent="0.25">
      <c r="A43" s="127" t="s">
        <v>179</v>
      </c>
      <c r="B43">
        <v>2012</v>
      </c>
      <c r="C43" s="129" t="s">
        <v>1</v>
      </c>
      <c r="D43">
        <v>527429.02637451177</v>
      </c>
      <c r="E43"/>
      <c r="F43"/>
      <c r="G43"/>
      <c r="H43"/>
      <c r="I43"/>
      <c r="J43"/>
      <c r="K43"/>
      <c r="L43"/>
      <c r="M43"/>
      <c r="N43"/>
      <c r="O43"/>
      <c r="P43"/>
      <c r="Q43"/>
      <c r="R43"/>
      <c r="S43"/>
      <c r="T43" s="128"/>
    </row>
    <row r="44" s="80" customFormat="true" ht="15.75" x14ac:dyDescent="0.25">
      <c r="A44" s="127" t="s">
        <v>179</v>
      </c>
      <c r="B44">
        <v>2013</v>
      </c>
      <c r="C44" s="129" t="s">
        <v>1</v>
      </c>
      <c r="D44">
        <v>536450.00237342832</v>
      </c>
      <c r="E44"/>
      <c r="F44"/>
      <c r="G44"/>
      <c r="H44"/>
      <c r="I44"/>
      <c r="J44"/>
      <c r="K44"/>
      <c r="L44"/>
      <c r="M44"/>
      <c r="N44"/>
      <c r="O44"/>
      <c r="P44"/>
      <c r="Q44"/>
      <c r="R44"/>
      <c r="S44"/>
      <c r="T44" s="128"/>
    </row>
    <row r="45" s="80" customFormat="true" ht="15.75" x14ac:dyDescent="0.25">
      <c r="A45" s="127" t="s">
        <v>179</v>
      </c>
      <c r="B45">
        <v>2014</v>
      </c>
      <c r="C45" s="129" t="s">
        <v>1</v>
      </c>
      <c r="D45">
        <v>549367.01464736939</v>
      </c>
      <c r="E45"/>
      <c r="F45"/>
      <c r="G45"/>
      <c r="H45"/>
      <c r="I45"/>
      <c r="J45"/>
      <c r="K45"/>
      <c r="L45"/>
      <c r="M45"/>
      <c r="N45"/>
      <c r="O45"/>
      <c r="P45"/>
      <c r="Q45"/>
      <c r="R45"/>
      <c r="S45"/>
      <c r="T45" s="128"/>
    </row>
    <row r="46" s="80" customFormat="true" ht="15.75" x14ac:dyDescent="0.25">
      <c r="A46" s="127" t="s">
        <v>179</v>
      </c>
      <c r="B46">
        <v>2015</v>
      </c>
      <c r="C46" s="129" t="s">
        <v>1</v>
      </c>
      <c r="D46">
        <v>565853.97763916012</v>
      </c>
      <c r="E46"/>
      <c r="F46"/>
      <c r="G46"/>
      <c r="H46"/>
      <c r="I46"/>
      <c r="J46"/>
      <c r="K46"/>
      <c r="L46"/>
      <c r="M46"/>
      <c r="N46"/>
      <c r="O46"/>
      <c r="P46"/>
      <c r="Q46"/>
      <c r="R46"/>
      <c r="S46"/>
      <c r="T46" s="128"/>
    </row>
    <row r="47" s="80" customFormat="true" ht="15.75" x14ac:dyDescent="0.25">
      <c r="A47" s="127" t="s">
        <v>179</v>
      </c>
      <c r="B47">
        <v>2016</v>
      </c>
      <c r="C47" s="129" t="s">
        <v>1</v>
      </c>
      <c r="D47">
        <v>585943.00281311036</v>
      </c>
      <c r="E47"/>
      <c r="F47"/>
      <c r="G47"/>
      <c r="H47"/>
      <c r="I47"/>
      <c r="J47"/>
      <c r="K47"/>
      <c r="L47"/>
      <c r="M47"/>
      <c r="N47"/>
      <c r="O47"/>
      <c r="P47"/>
      <c r="Q47"/>
      <c r="R47"/>
      <c r="S47"/>
      <c r="T47" s="128"/>
    </row>
    <row r="48" s="80" customFormat="true" ht="15.75" x14ac:dyDescent="0.25">
      <c r="A48" s="127" t="s">
        <v>179</v>
      </c>
      <c r="B48">
        <v>2000</v>
      </c>
      <c r="C48" s="129" t="s">
        <v>2</v>
      </c>
      <c r="D48">
        <v>218701.9860823059</v>
      </c>
      <c r="E48"/>
      <c r="F48"/>
      <c r="G48"/>
      <c r="H48"/>
      <c r="I48"/>
      <c r="J48"/>
      <c r="K48"/>
      <c r="L48"/>
      <c r="M48"/>
      <c r="N48"/>
      <c r="O48"/>
      <c r="P48"/>
      <c r="Q48"/>
      <c r="R48"/>
      <c r="S48"/>
      <c r="T48" s="128"/>
    </row>
    <row r="49" s="80" customFormat="true" ht="15.75" x14ac:dyDescent="0.25">
      <c r="A49" s="127" t="s">
        <v>179</v>
      </c>
      <c r="B49">
        <v>2001</v>
      </c>
      <c r="C49" s="129" t="s">
        <v>2</v>
      </c>
      <c r="D49">
        <v>218129.01121444703</v>
      </c>
      <c r="E49"/>
      <c r="F49"/>
      <c r="G49"/>
      <c r="H49"/>
      <c r="I49"/>
      <c r="J49"/>
      <c r="K49"/>
      <c r="L49"/>
      <c r="M49"/>
      <c r="N49"/>
      <c r="O49"/>
      <c r="P49"/>
      <c r="Q49"/>
      <c r="R49"/>
      <c r="S49"/>
      <c r="T49" s="128"/>
    </row>
    <row r="50" s="80" customFormat="true" ht="15.75" x14ac:dyDescent="0.25">
      <c r="A50" s="127" t="s">
        <v>179</v>
      </c>
      <c r="B50">
        <v>2002</v>
      </c>
      <c r="C50" s="129" t="s">
        <v>2</v>
      </c>
      <c r="D50">
        <v>219652.98450256349</v>
      </c>
      <c r="E50"/>
      <c r="F50"/>
      <c r="G50"/>
      <c r="H50"/>
      <c r="I50"/>
      <c r="J50"/>
      <c r="K50"/>
      <c r="L50"/>
      <c r="M50"/>
      <c r="N50"/>
      <c r="O50"/>
      <c r="P50"/>
      <c r="Q50"/>
      <c r="R50"/>
      <c r="S50"/>
      <c r="T50" s="128"/>
    </row>
    <row r="51" s="80" customFormat="true" ht="15.75" x14ac:dyDescent="0.25">
      <c r="A51" s="127" t="s">
        <v>179</v>
      </c>
      <c r="B51">
        <v>2003</v>
      </c>
      <c r="C51" s="129" t="s">
        <v>2</v>
      </c>
      <c r="D51">
        <v>221382.00553710936</v>
      </c>
      <c r="E51"/>
      <c r="F51"/>
      <c r="G51"/>
      <c r="H51"/>
      <c r="I51"/>
      <c r="J51"/>
      <c r="K51"/>
      <c r="L51"/>
      <c r="M51"/>
      <c r="N51"/>
      <c r="O51"/>
      <c r="P51"/>
      <c r="Q51"/>
      <c r="R51"/>
      <c r="S51"/>
      <c r="T51" s="128"/>
    </row>
    <row r="52" s="80" customFormat="true" ht="15.75" x14ac:dyDescent="0.25">
      <c r="A52" s="127" t="s">
        <v>179</v>
      </c>
      <c r="B52">
        <v>2004</v>
      </c>
      <c r="C52" s="129" t="s">
        <v>2</v>
      </c>
      <c r="D52">
        <v>220299.99253250123</v>
      </c>
      <c r="E52"/>
      <c r="F52"/>
      <c r="G52"/>
      <c r="H52"/>
      <c r="I52"/>
      <c r="J52"/>
      <c r="K52"/>
      <c r="L52"/>
      <c r="M52"/>
      <c r="N52"/>
      <c r="O52"/>
      <c r="P52"/>
      <c r="Q52"/>
      <c r="R52"/>
      <c r="S52"/>
      <c r="T52" s="128"/>
    </row>
    <row r="53" s="80" customFormat="true" ht="15.75" x14ac:dyDescent="0.25">
      <c r="A53" s="127" t="s">
        <v>179</v>
      </c>
      <c r="B53">
        <v>2005</v>
      </c>
      <c r="C53" s="129" t="s">
        <v>2</v>
      </c>
      <c r="D53">
        <v>216644.98768234253</v>
      </c>
      <c r="E53"/>
      <c r="F53"/>
      <c r="G53"/>
      <c r="H53"/>
      <c r="I53"/>
      <c r="J53"/>
      <c r="K53"/>
      <c r="L53"/>
      <c r="M53"/>
      <c r="N53"/>
      <c r="O53"/>
      <c r="P53"/>
      <c r="Q53"/>
      <c r="R53"/>
      <c r="S53"/>
      <c r="T53" s="128"/>
    </row>
    <row r="54" s="80" customFormat="true" ht="15.75" x14ac:dyDescent="0.25">
      <c r="A54" s="127" t="s">
        <v>179</v>
      </c>
      <c r="B54">
        <v>2006</v>
      </c>
      <c r="C54" s="129" t="s">
        <v>2</v>
      </c>
      <c r="D54">
        <v>212302.98247650146</v>
      </c>
      <c r="E54"/>
      <c r="F54"/>
      <c r="G54"/>
      <c r="H54"/>
      <c r="I54"/>
      <c r="J54"/>
      <c r="K54"/>
      <c r="L54"/>
      <c r="M54"/>
      <c r="N54"/>
      <c r="O54"/>
      <c r="P54"/>
      <c r="Q54"/>
      <c r="R54"/>
      <c r="S54"/>
      <c r="T54" s="128"/>
    </row>
    <row r="55" s="80" customFormat="true" ht="15.75" x14ac:dyDescent="0.25">
      <c r="A55" s="127" t="s">
        <v>179</v>
      </c>
      <c r="B55">
        <v>2007</v>
      </c>
      <c r="C55" s="129" t="s">
        <v>2</v>
      </c>
      <c r="D55">
        <v>202119.0274177551</v>
      </c>
      <c r="E55"/>
      <c r="F55"/>
      <c r="G55"/>
      <c r="H55"/>
      <c r="I55"/>
      <c r="J55"/>
      <c r="K55"/>
      <c r="L55"/>
      <c r="M55"/>
      <c r="N55"/>
      <c r="O55"/>
      <c r="P55"/>
      <c r="Q55"/>
      <c r="R55"/>
      <c r="S55"/>
      <c r="T55" s="128"/>
    </row>
    <row r="56" s="80" customFormat="true" ht="15.75" x14ac:dyDescent="0.25">
      <c r="A56" s="127" t="s">
        <v>179</v>
      </c>
      <c r="B56">
        <v>2008</v>
      </c>
      <c r="C56" s="129" t="s">
        <v>2</v>
      </c>
      <c r="D56">
        <v>191176.02278060914</v>
      </c>
      <c r="E56"/>
      <c r="F56"/>
      <c r="G56"/>
      <c r="H56"/>
      <c r="I56"/>
      <c r="J56"/>
      <c r="K56"/>
      <c r="L56"/>
      <c r="M56"/>
      <c r="N56"/>
      <c r="O56"/>
      <c r="P56"/>
      <c r="Q56"/>
      <c r="R56"/>
      <c r="S56"/>
      <c r="T56" s="128"/>
    </row>
    <row r="57" s="80" customFormat="true" ht="15.75" x14ac:dyDescent="0.25">
      <c r="A57" s="127" t="s">
        <v>179</v>
      </c>
      <c r="B57">
        <v>2009</v>
      </c>
      <c r="C57" s="129" t="s">
        <v>2</v>
      </c>
      <c r="D57">
        <v>181044.99524894712</v>
      </c>
      <c r="E57"/>
      <c r="F57"/>
      <c r="G57"/>
      <c r="H57"/>
      <c r="I57"/>
      <c r="J57"/>
      <c r="K57"/>
      <c r="L57"/>
      <c r="M57"/>
      <c r="N57"/>
      <c r="O57"/>
      <c r="P57"/>
      <c r="Q57"/>
      <c r="R57"/>
      <c r="S57"/>
      <c r="T57" s="128"/>
    </row>
    <row r="58" s="80" customFormat="true" ht="15.75" x14ac:dyDescent="0.25">
      <c r="A58" s="127" t="s">
        <v>179</v>
      </c>
      <c r="B58">
        <v>2010</v>
      </c>
      <c r="C58" s="129" t="s">
        <v>2</v>
      </c>
      <c r="D58">
        <v>173086.02562500001</v>
      </c>
      <c r="E58"/>
      <c r="F58"/>
      <c r="G58"/>
      <c r="H58"/>
      <c r="I58"/>
      <c r="J58"/>
      <c r="K58"/>
      <c r="L58"/>
      <c r="M58"/>
      <c r="N58"/>
      <c r="O58"/>
      <c r="P58"/>
      <c r="Q58"/>
      <c r="R58"/>
      <c r="S58"/>
      <c r="T58" s="128"/>
    </row>
    <row r="59" s="80" customFormat="true" ht="15.75" x14ac:dyDescent="0.25">
      <c r="A59" s="127" t="s">
        <v>179</v>
      </c>
      <c r="B59">
        <v>2011</v>
      </c>
      <c r="C59" s="129" t="s">
        <v>2</v>
      </c>
      <c r="D59">
        <v>168250.97844276429</v>
      </c>
      <c r="E59"/>
      <c r="F59"/>
      <c r="G59"/>
      <c r="H59"/>
      <c r="I59"/>
      <c r="J59"/>
      <c r="K59"/>
      <c r="L59"/>
      <c r="M59"/>
      <c r="N59"/>
      <c r="O59"/>
      <c r="P59"/>
      <c r="Q59"/>
      <c r="R59"/>
      <c r="S59"/>
      <c r="T59" s="128"/>
    </row>
    <row r="60" s="80" customFormat="true" ht="15.75" x14ac:dyDescent="0.25">
      <c r="A60" s="127" t="s">
        <v>179</v>
      </c>
      <c r="B60">
        <v>2012</v>
      </c>
      <c r="C60" s="129" t="s">
        <v>2</v>
      </c>
      <c r="D60">
        <v>164698.97362548829</v>
      </c>
      <c r="E60"/>
      <c r="F60"/>
      <c r="G60"/>
      <c r="H60"/>
      <c r="I60"/>
      <c r="J60"/>
      <c r="K60"/>
      <c r="L60"/>
      <c r="M60"/>
      <c r="N60"/>
      <c r="O60"/>
      <c r="P60"/>
      <c r="Q60"/>
      <c r="R60"/>
      <c r="S60"/>
      <c r="T60" s="128"/>
    </row>
    <row r="61" s="80" customFormat="true" ht="15.75" x14ac:dyDescent="0.25">
      <c r="A61" s="127" t="s">
        <v>179</v>
      </c>
      <c r="B61">
        <v>2013</v>
      </c>
      <c r="C61" s="129" t="s">
        <v>2</v>
      </c>
      <c r="D61">
        <v>162972.99762657165</v>
      </c>
      <c r="E61"/>
      <c r="F61"/>
      <c r="G61"/>
      <c r="H61"/>
      <c r="I61"/>
      <c r="J61"/>
      <c r="K61"/>
      <c r="L61"/>
      <c r="M61"/>
      <c r="N61"/>
      <c r="O61"/>
      <c r="P61"/>
      <c r="Q61"/>
      <c r="R61"/>
      <c r="S61"/>
      <c r="T61" s="128"/>
    </row>
    <row r="62" s="80" customFormat="true" ht="15.75" x14ac:dyDescent="0.25">
      <c r="A62" s="127" t="s">
        <v>179</v>
      </c>
      <c r="B62">
        <v>2014</v>
      </c>
      <c r="C62" s="129" t="s">
        <v>2</v>
      </c>
      <c r="D62">
        <v>162450.98535263061</v>
      </c>
      <c r="E62"/>
      <c r="F62"/>
      <c r="G62"/>
      <c r="H62"/>
      <c r="I62"/>
      <c r="J62"/>
      <c r="K62"/>
      <c r="L62"/>
      <c r="M62"/>
      <c r="N62"/>
      <c r="O62"/>
      <c r="P62"/>
      <c r="Q62"/>
      <c r="R62"/>
      <c r="S62"/>
      <c r="T62" s="128"/>
    </row>
    <row r="63" s="80" customFormat="true" ht="15.75" x14ac:dyDescent="0.25">
      <c r="A63" s="127" t="s">
        <v>179</v>
      </c>
      <c r="B63">
        <v>2015</v>
      </c>
      <c r="C63" s="129" t="s">
        <v>2</v>
      </c>
      <c r="D63">
        <v>162954.02236083985</v>
      </c>
      <c r="E63"/>
      <c r="F63"/>
      <c r="G63"/>
      <c r="H63"/>
      <c r="I63"/>
      <c r="J63"/>
      <c r="K63"/>
      <c r="L63"/>
      <c r="M63"/>
      <c r="N63"/>
      <c r="O63"/>
      <c r="P63"/>
      <c r="Q63"/>
      <c r="R63"/>
      <c r="S63"/>
      <c r="T63" s="128"/>
    </row>
    <row r="64" s="80" customFormat="true" ht="15.75" x14ac:dyDescent="0.25">
      <c r="A64" s="127" t="s">
        <v>179</v>
      </c>
      <c r="B64">
        <v>2016</v>
      </c>
      <c r="C64" s="129" t="s">
        <v>2</v>
      </c>
      <c r="D64">
        <v>164418.99718688964</v>
      </c>
      <c r="E64"/>
      <c r="F64"/>
      <c r="G64"/>
      <c r="H64"/>
      <c r="I64"/>
      <c r="J64"/>
      <c r="K64"/>
      <c r="L64"/>
      <c r="M64"/>
      <c r="N64"/>
      <c r="O64"/>
      <c r="P64"/>
      <c r="Q64"/>
      <c r="R64"/>
      <c r="S64"/>
      <c r="T64" s="128"/>
    </row>
    <row r="65" s="80" customFormat="true" ht="15.75" x14ac:dyDescent="0.25">
      <c r="A65" s="127" t="s">
        <v>179</v>
      </c>
      <c r="B65">
        <v>2000</v>
      </c>
      <c r="C65" s="129" t="s">
        <v>16</v>
      </c>
      <c r="D65">
        <v>117554</v>
      </c>
      <c r="E65"/>
      <c r="F65"/>
      <c r="G65"/>
      <c r="H65"/>
      <c r="I65"/>
      <c r="J65"/>
      <c r="K65"/>
      <c r="L65"/>
      <c r="M65"/>
      <c r="N65"/>
      <c r="O65"/>
      <c r="P65"/>
      <c r="Q65"/>
      <c r="R65"/>
      <c r="S65"/>
      <c r="T65" s="128"/>
    </row>
    <row r="66" s="80" customFormat="true" ht="15.75" x14ac:dyDescent="0.25">
      <c r="A66" s="127" t="s">
        <v>179</v>
      </c>
      <c r="B66">
        <v>2001</v>
      </c>
      <c r="C66" s="129" t="s">
        <v>16</v>
      </c>
      <c r="D66">
        <v>115850</v>
      </c>
      <c r="E66"/>
      <c r="F66"/>
      <c r="G66"/>
      <c r="H66"/>
      <c r="I66"/>
      <c r="J66"/>
      <c r="K66"/>
      <c r="L66"/>
      <c r="M66"/>
      <c r="N66"/>
      <c r="O66"/>
      <c r="P66"/>
      <c r="Q66"/>
      <c r="R66"/>
      <c r="S66"/>
      <c r="T66" s="128"/>
    </row>
    <row r="67" s="80" customFormat="true" ht="15.75" x14ac:dyDescent="0.25">
      <c r="A67" s="127" t="s">
        <v>179</v>
      </c>
      <c r="B67">
        <v>2002</v>
      </c>
      <c r="C67" s="129" t="s">
        <v>16</v>
      </c>
      <c r="D67">
        <v>113102</v>
      </c>
      <c r="E67"/>
      <c r="F67"/>
      <c r="G67"/>
      <c r="H67"/>
      <c r="I67"/>
      <c r="J67"/>
      <c r="K67"/>
      <c r="L67"/>
      <c r="M67"/>
      <c r="N67"/>
      <c r="O67"/>
      <c r="P67"/>
      <c r="Q67"/>
      <c r="R67"/>
      <c r="S67"/>
      <c r="T67" s="128"/>
    </row>
    <row r="68" s="80" customFormat="true" ht="15.75" x14ac:dyDescent="0.25">
      <c r="A68" s="127" t="s">
        <v>179</v>
      </c>
      <c r="B68">
        <v>2003</v>
      </c>
      <c r="C68" s="129" t="s">
        <v>16</v>
      </c>
      <c r="D68">
        <v>110085</v>
      </c>
      <c r="E68"/>
      <c r="F68"/>
      <c r="G68"/>
      <c r="H68"/>
      <c r="I68"/>
      <c r="J68"/>
      <c r="K68"/>
      <c r="L68"/>
      <c r="M68"/>
      <c r="N68"/>
      <c r="O68"/>
      <c r="P68"/>
      <c r="Q68"/>
      <c r="R68"/>
      <c r="S68"/>
      <c r="T68" s="128"/>
    </row>
    <row r="69" s="80" customFormat="true" ht="15.75" x14ac:dyDescent="0.25">
      <c r="A69" s="127" t="s">
        <v>179</v>
      </c>
      <c r="B69">
        <v>2004</v>
      </c>
      <c r="C69" s="129" t="s">
        <v>16</v>
      </c>
      <c r="D69">
        <v>107035</v>
      </c>
      <c r="E69"/>
      <c r="F69"/>
      <c r="G69"/>
      <c r="H69"/>
      <c r="I69"/>
      <c r="J69"/>
      <c r="K69"/>
      <c r="L69"/>
      <c r="M69"/>
      <c r="N69"/>
      <c r="O69"/>
      <c r="P69"/>
      <c r="Q69"/>
      <c r="R69"/>
      <c r="S69"/>
      <c r="T69" s="128"/>
    </row>
    <row r="70" s="80" customFormat="true" ht="15.75" x14ac:dyDescent="0.25">
      <c r="A70" s="127" t="s">
        <v>179</v>
      </c>
      <c r="B70">
        <v>2005</v>
      </c>
      <c r="C70" s="129" t="s">
        <v>16</v>
      </c>
      <c r="D70">
        <v>104225</v>
      </c>
      <c r="E70"/>
      <c r="F70"/>
      <c r="G70"/>
      <c r="H70"/>
      <c r="I70"/>
      <c r="J70"/>
      <c r="K70"/>
      <c r="L70"/>
      <c r="M70"/>
      <c r="N70"/>
      <c r="O70"/>
      <c r="P70"/>
      <c r="Q70"/>
      <c r="R70"/>
      <c r="S70"/>
      <c r="T70" s="128"/>
    </row>
    <row r="71" s="80" customFormat="true" ht="15.75" x14ac:dyDescent="0.25">
      <c r="A71" s="127" t="s">
        <v>179</v>
      </c>
      <c r="B71">
        <v>2006</v>
      </c>
      <c r="C71" s="129" t="s">
        <v>16</v>
      </c>
      <c r="D71">
        <v>102151</v>
      </c>
      <c r="E71"/>
      <c r="F71"/>
      <c r="G71"/>
      <c r="H71"/>
      <c r="I71"/>
      <c r="J71"/>
      <c r="K71"/>
      <c r="L71"/>
      <c r="M71"/>
      <c r="N71"/>
      <c r="O71"/>
      <c r="P71"/>
      <c r="Q71"/>
      <c r="R71"/>
      <c r="S71"/>
      <c r="T71" s="128"/>
    </row>
    <row r="72" s="80" customFormat="true" ht="15.75" x14ac:dyDescent="0.25">
      <c r="A72" s="127" t="s">
        <v>179</v>
      </c>
      <c r="B72">
        <v>2007</v>
      </c>
      <c r="C72" s="129" t="s">
        <v>16</v>
      </c>
      <c r="D72">
        <v>98854</v>
      </c>
      <c r="E72"/>
      <c r="F72"/>
      <c r="G72"/>
      <c r="H72"/>
      <c r="I72"/>
      <c r="J72"/>
      <c r="K72"/>
      <c r="L72"/>
      <c r="M72"/>
      <c r="N72"/>
      <c r="O72"/>
      <c r="P72"/>
      <c r="Q72"/>
      <c r="R72"/>
      <c r="S72"/>
      <c r="T72" s="128"/>
    </row>
    <row r="73" s="80" customFormat="true" ht="15.75" x14ac:dyDescent="0.25">
      <c r="A73" s="127" t="s">
        <v>179</v>
      </c>
      <c r="B73">
        <v>2008</v>
      </c>
      <c r="C73" s="129" t="s">
        <v>16</v>
      </c>
      <c r="D73">
        <v>96780</v>
      </c>
      <c r="E73"/>
      <c r="F73"/>
      <c r="G73"/>
      <c r="H73"/>
      <c r="I73"/>
      <c r="J73"/>
      <c r="K73"/>
      <c r="L73"/>
      <c r="M73"/>
      <c r="N73"/>
      <c r="O73"/>
      <c r="P73"/>
      <c r="Q73"/>
      <c r="R73"/>
      <c r="S73"/>
      <c r="T73" s="128"/>
    </row>
    <row r="74" s="80" customFormat="true" ht="15.75" x14ac:dyDescent="0.25">
      <c r="A74" s="127" t="s">
        <v>179</v>
      </c>
      <c r="B74">
        <v>2009</v>
      </c>
      <c r="C74" s="129" t="s">
        <v>16</v>
      </c>
      <c r="D74">
        <v>96285</v>
      </c>
      <c r="E74"/>
      <c r="F74"/>
      <c r="G74"/>
      <c r="H74"/>
      <c r="I74"/>
      <c r="J74"/>
      <c r="K74"/>
      <c r="L74"/>
      <c r="M74"/>
      <c r="N74"/>
      <c r="O74"/>
      <c r="P74"/>
      <c r="Q74"/>
      <c r="R74"/>
      <c r="S74"/>
      <c r="T74" s="128"/>
    </row>
    <row r="75" s="80" customFormat="true" ht="15.75" x14ac:dyDescent="0.25">
      <c r="A75" s="127" t="s">
        <v>179</v>
      </c>
      <c r="B75">
        <v>2010</v>
      </c>
      <c r="C75" s="129" t="s">
        <v>16</v>
      </c>
      <c r="D75">
        <v>97790</v>
      </c>
      <c r="E75"/>
      <c r="F75"/>
      <c r="G75"/>
      <c r="H75"/>
      <c r="I75"/>
      <c r="J75"/>
      <c r="K75"/>
      <c r="L75"/>
      <c r="M75"/>
      <c r="N75"/>
      <c r="O75"/>
      <c r="P75"/>
      <c r="Q75"/>
      <c r="R75"/>
      <c r="S75"/>
      <c r="T75" s="128"/>
    </row>
    <row r="76" s="80" customFormat="true" ht="15.75" x14ac:dyDescent="0.25">
      <c r="A76" s="127" t="s">
        <v>179</v>
      </c>
      <c r="B76">
        <v>2011</v>
      </c>
      <c r="C76" s="129" t="s">
        <v>16</v>
      </c>
      <c r="D76">
        <v>101569</v>
      </c>
      <c r="E76"/>
      <c r="F76"/>
      <c r="G76"/>
      <c r="H76"/>
      <c r="I76"/>
      <c r="J76"/>
      <c r="K76"/>
      <c r="L76"/>
      <c r="M76"/>
      <c r="N76"/>
      <c r="O76"/>
      <c r="P76"/>
      <c r="Q76"/>
      <c r="R76"/>
      <c r="S76"/>
      <c r="T76" s="128"/>
    </row>
    <row r="77" s="80" customFormat="true" ht="15.75" x14ac:dyDescent="0.25">
      <c r="A77" s="127" t="s">
        <v>179</v>
      </c>
      <c r="B77">
        <v>2012</v>
      </c>
      <c r="C77" s="129" t="s">
        <v>16</v>
      </c>
      <c r="D77">
        <v>106349</v>
      </c>
      <c r="E77"/>
      <c r="F77"/>
      <c r="G77"/>
      <c r="H77"/>
      <c r="I77"/>
      <c r="J77"/>
      <c r="K77"/>
      <c r="L77"/>
      <c r="M77"/>
      <c r="N77"/>
      <c r="O77"/>
      <c r="P77"/>
      <c r="Q77"/>
      <c r="R77"/>
      <c r="S77"/>
      <c r="T77" s="128"/>
    </row>
    <row r="78" s="80" customFormat="true" ht="15.75" x14ac:dyDescent="0.25">
      <c r="A78" s="127" t="s">
        <v>179</v>
      </c>
      <c r="B78">
        <v>2013</v>
      </c>
      <c r="C78" s="129" t="s">
        <v>16</v>
      </c>
      <c r="D78">
        <v>113314</v>
      </c>
      <c r="E78"/>
      <c r="F78"/>
      <c r="G78"/>
      <c r="H78"/>
      <c r="I78"/>
      <c r="J78"/>
      <c r="K78"/>
      <c r="L78"/>
      <c r="M78"/>
      <c r="N78"/>
      <c r="O78"/>
      <c r="P78"/>
      <c r="Q78"/>
      <c r="R78"/>
      <c r="S78"/>
      <c r="T78" s="128"/>
    </row>
    <row r="79" s="80" customFormat="true" ht="15.75" x14ac:dyDescent="0.25">
      <c r="A79" s="127" t="s">
        <v>179</v>
      </c>
      <c r="B79">
        <v>2014</v>
      </c>
      <c r="C79" s="129" t="s">
        <v>16</v>
      </c>
      <c r="D79">
        <v>121491</v>
      </c>
      <c r="E79"/>
      <c r="F79"/>
      <c r="G79"/>
      <c r="H79"/>
      <c r="I79"/>
      <c r="J79"/>
      <c r="K79"/>
      <c r="L79"/>
      <c r="M79"/>
      <c r="N79"/>
      <c r="O79"/>
      <c r="P79"/>
      <c r="Q79"/>
      <c r="R79"/>
      <c r="S79"/>
      <c r="T79" s="128"/>
    </row>
    <row r="80" s="80" customFormat="true" ht="15.75" x14ac:dyDescent="0.25">
      <c r="A80" s="127" t="s">
        <v>179</v>
      </c>
      <c r="B80">
        <v>2015</v>
      </c>
      <c r="C80" s="129" t="s">
        <v>16</v>
      </c>
      <c r="D80">
        <v>129649</v>
      </c>
      <c r="E80"/>
      <c r="F80"/>
      <c r="G80"/>
      <c r="H80"/>
      <c r="I80"/>
      <c r="J80"/>
      <c r="K80"/>
      <c r="L80"/>
      <c r="M80"/>
      <c r="N80"/>
      <c r="O80"/>
      <c r="P80"/>
      <c r="Q80"/>
      <c r="R80"/>
      <c r="S80"/>
      <c r="T80" s="128"/>
    </row>
    <row r="81" s="80" customFormat="true" ht="15.75" x14ac:dyDescent="0.25">
      <c r="A81" s="127" t="s">
        <v>179</v>
      </c>
      <c r="B81">
        <v>2016</v>
      </c>
      <c r="C81" s="129" t="s">
        <v>16</v>
      </c>
      <c r="D81">
        <v>136520</v>
      </c>
      <c r="E81"/>
      <c r="F81"/>
      <c r="G81"/>
      <c r="H81"/>
      <c r="I81"/>
      <c r="J81"/>
      <c r="K81"/>
      <c r="L81"/>
      <c r="M81"/>
      <c r="N81"/>
      <c r="O81"/>
      <c r="P81"/>
      <c r="Q81"/>
      <c r="R81"/>
      <c r="S81"/>
      <c r="T81" s="128"/>
    </row>
    <row r="82" s="80" customFormat="true" ht="15.75" x14ac:dyDescent="0.25">
      <c r="A82" s="127" t="s">
        <v>179</v>
      </c>
      <c r="B82">
        <v>2000</v>
      </c>
      <c r="C82" s="129" t="s">
        <v>17</v>
      </c>
      <c r="D82">
        <v>341665</v>
      </c>
      <c r="E82"/>
      <c r="F82"/>
      <c r="G82"/>
      <c r="H82"/>
      <c r="I82"/>
      <c r="J82"/>
      <c r="K82"/>
      <c r="L82"/>
      <c r="M82"/>
      <c r="N82"/>
      <c r="O82"/>
      <c r="P82"/>
      <c r="Q82"/>
      <c r="R82"/>
      <c r="S82"/>
      <c r="T82" s="128"/>
    </row>
    <row r="83" s="80" customFormat="true" ht="15.75" x14ac:dyDescent="0.25">
      <c r="A83" s="127" t="s">
        <v>179</v>
      </c>
      <c r="B83">
        <v>2001</v>
      </c>
      <c r="C83" s="129" t="s">
        <v>17</v>
      </c>
      <c r="D83">
        <v>340679</v>
      </c>
      <c r="E83"/>
      <c r="F83"/>
      <c r="G83"/>
      <c r="H83"/>
      <c r="I83"/>
      <c r="J83"/>
      <c r="K83"/>
      <c r="L83"/>
      <c r="M83"/>
      <c r="N83"/>
      <c r="O83"/>
      <c r="P83"/>
      <c r="Q83"/>
      <c r="R83"/>
      <c r="S83"/>
      <c r="T83" s="128"/>
    </row>
    <row r="84" s="80" customFormat="true" ht="15.75" x14ac:dyDescent="0.25">
      <c r="A84" s="127" t="s">
        <v>179</v>
      </c>
      <c r="B84">
        <v>2002</v>
      </c>
      <c r="C84" s="129" t="s">
        <v>17</v>
      </c>
      <c r="D84">
        <v>341479</v>
      </c>
      <c r="E84"/>
      <c r="F84"/>
      <c r="G84"/>
      <c r="H84"/>
      <c r="I84"/>
      <c r="J84"/>
      <c r="K84"/>
      <c r="L84"/>
      <c r="M84"/>
      <c r="N84"/>
      <c r="O84"/>
      <c r="P84"/>
      <c r="Q84"/>
      <c r="R84"/>
      <c r="S84"/>
      <c r="T84" s="128"/>
    </row>
    <row r="85" s="80" customFormat="true" ht="15.75" x14ac:dyDescent="0.25">
      <c r="A85" s="127" t="s">
        <v>179</v>
      </c>
      <c r="B85">
        <v>2003</v>
      </c>
      <c r="C85" s="129" t="s">
        <v>17</v>
      </c>
      <c r="D85">
        <v>341600</v>
      </c>
      <c r="E85"/>
      <c r="F85"/>
      <c r="G85"/>
      <c r="H85"/>
      <c r="I85"/>
      <c r="J85"/>
      <c r="K85"/>
      <c r="L85"/>
      <c r="M85"/>
      <c r="N85"/>
      <c r="O85"/>
      <c r="P85"/>
      <c r="Q85"/>
      <c r="R85"/>
      <c r="S85"/>
      <c r="T85" s="128"/>
    </row>
    <row r="86" s="80" customFormat="true" ht="15.75" x14ac:dyDescent="0.25">
      <c r="A86" s="127" t="s">
        <v>179</v>
      </c>
      <c r="B86">
        <v>2004</v>
      </c>
      <c r="C86" s="129" t="s">
        <v>17</v>
      </c>
      <c r="D86">
        <v>340374</v>
      </c>
      <c r="E86"/>
      <c r="F86"/>
      <c r="G86"/>
      <c r="H86"/>
      <c r="I86"/>
      <c r="J86"/>
      <c r="K86"/>
      <c r="L86"/>
      <c r="M86"/>
      <c r="N86"/>
      <c r="O86"/>
      <c r="P86"/>
      <c r="Q86"/>
      <c r="R86"/>
      <c r="S86"/>
      <c r="T86" s="128"/>
    </row>
    <row r="87" s="80" customFormat="true" ht="15.75" x14ac:dyDescent="0.25">
      <c r="A87" s="127" t="s">
        <v>179</v>
      </c>
      <c r="B87">
        <v>2005</v>
      </c>
      <c r="C87" s="129" t="s">
        <v>17</v>
      </c>
      <c r="D87">
        <v>336829</v>
      </c>
      <c r="E87"/>
      <c r="F87"/>
      <c r="G87"/>
      <c r="H87"/>
      <c r="I87"/>
      <c r="J87"/>
      <c r="K87"/>
      <c r="L87"/>
      <c r="M87"/>
      <c r="N87"/>
      <c r="O87"/>
      <c r="P87"/>
      <c r="Q87"/>
      <c r="R87"/>
      <c r="S87"/>
      <c r="T87" s="128"/>
    </row>
    <row r="88" s="80" customFormat="true" ht="15.75" x14ac:dyDescent="0.25">
      <c r="A88" s="127" t="s">
        <v>179</v>
      </c>
      <c r="B88">
        <v>2006</v>
      </c>
      <c r="C88" s="129" t="s">
        <v>17</v>
      </c>
      <c r="D88">
        <v>330848</v>
      </c>
      <c r="E88"/>
      <c r="F88"/>
      <c r="G88"/>
      <c r="H88"/>
      <c r="I88"/>
      <c r="J88"/>
      <c r="K88"/>
      <c r="L88"/>
      <c r="M88"/>
      <c r="N88"/>
      <c r="O88"/>
      <c r="P88"/>
      <c r="Q88"/>
      <c r="R88"/>
      <c r="S88"/>
      <c r="T88" s="128"/>
    </row>
    <row r="89" s="80" customFormat="true" ht="15.75" x14ac:dyDescent="0.25">
      <c r="A89" s="127" t="s">
        <v>179</v>
      </c>
      <c r="B89">
        <v>2007</v>
      </c>
      <c r="C89" s="129" t="s">
        <v>17</v>
      </c>
      <c r="D89">
        <v>315015</v>
      </c>
      <c r="E89"/>
      <c r="F89"/>
      <c r="G89"/>
      <c r="H89"/>
      <c r="I89"/>
      <c r="J89"/>
      <c r="K89"/>
      <c r="L89"/>
      <c r="M89"/>
      <c r="N89"/>
      <c r="O89"/>
      <c r="P89"/>
      <c r="Q89"/>
      <c r="R89"/>
      <c r="S89"/>
      <c r="T89" s="128"/>
    </row>
    <row r="90" s="80" customFormat="true" ht="15.75" x14ac:dyDescent="0.25">
      <c r="A90" s="127" t="s">
        <v>179</v>
      </c>
      <c r="B90">
        <v>2008</v>
      </c>
      <c r="C90" s="129" t="s">
        <v>17</v>
      </c>
      <c r="D90">
        <v>302539</v>
      </c>
      <c r="E90"/>
      <c r="F90"/>
      <c r="G90"/>
      <c r="H90"/>
      <c r="I90"/>
      <c r="J90"/>
      <c r="K90"/>
      <c r="L90"/>
      <c r="M90"/>
      <c r="N90"/>
      <c r="O90"/>
      <c r="P90"/>
      <c r="Q90"/>
      <c r="R90"/>
      <c r="S90"/>
      <c r="T90" s="128"/>
    </row>
    <row r="91" s="80" customFormat="true" ht="15.75" x14ac:dyDescent="0.25">
      <c r="A91" s="127" t="s">
        <v>179</v>
      </c>
      <c r="B91">
        <v>2009</v>
      </c>
      <c r="C91" s="129" t="s">
        <v>17</v>
      </c>
      <c r="D91">
        <v>293743</v>
      </c>
      <c r="E91"/>
      <c r="F91"/>
      <c r="G91"/>
      <c r="H91"/>
      <c r="I91"/>
      <c r="J91"/>
      <c r="K91"/>
      <c r="L91"/>
      <c r="M91"/>
      <c r="N91"/>
      <c r="O91"/>
      <c r="P91"/>
      <c r="Q91"/>
      <c r="R91"/>
      <c r="S91"/>
      <c r="T91" s="128"/>
    </row>
    <row r="92" s="80" customFormat="true" ht="15.75" x14ac:dyDescent="0.25">
      <c r="A92" s="127" t="s">
        <v>179</v>
      </c>
      <c r="B92">
        <v>2010</v>
      </c>
      <c r="C92" s="129" t="s">
        <v>17</v>
      </c>
      <c r="D92">
        <v>288921</v>
      </c>
      <c r="E92"/>
      <c r="F92"/>
      <c r="G92"/>
      <c r="H92"/>
      <c r="I92"/>
      <c r="J92"/>
      <c r="K92"/>
      <c r="L92"/>
      <c r="M92"/>
      <c r="N92"/>
      <c r="O92"/>
      <c r="P92"/>
      <c r="Q92"/>
      <c r="R92"/>
      <c r="S92"/>
      <c r="T92" s="128"/>
    </row>
    <row r="93" s="80" customFormat="true" ht="15.75" x14ac:dyDescent="0.25">
      <c r="A93" s="127" t="s">
        <v>179</v>
      </c>
      <c r="B93">
        <v>2011</v>
      </c>
      <c r="C93" s="129" t="s">
        <v>17</v>
      </c>
      <c r="D93">
        <v>288234</v>
      </c>
      <c r="E93"/>
      <c r="F93"/>
      <c r="G93"/>
      <c r="H93"/>
      <c r="I93"/>
      <c r="J93"/>
      <c r="K93"/>
      <c r="L93"/>
      <c r="M93"/>
      <c r="N93"/>
      <c r="O93"/>
      <c r="P93"/>
      <c r="Q93"/>
      <c r="R93"/>
      <c r="S93"/>
      <c r="T93" s="128"/>
    </row>
    <row r="94" s="80" customFormat="true" ht="15.75" x14ac:dyDescent="0.25">
      <c r="A94" s="127" t="s">
        <v>179</v>
      </c>
      <c r="B94">
        <v>2012</v>
      </c>
      <c r="C94" s="129" t="s">
        <v>17</v>
      </c>
      <c r="D94">
        <v>286163</v>
      </c>
      <c r="E94"/>
      <c r="F94"/>
      <c r="G94"/>
      <c r="H94"/>
      <c r="I94"/>
      <c r="J94"/>
      <c r="K94"/>
      <c r="L94"/>
      <c r="M94"/>
      <c r="N94"/>
      <c r="O94"/>
      <c r="P94"/>
      <c r="Q94"/>
      <c r="R94"/>
      <c r="S94"/>
      <c r="T94" s="128"/>
    </row>
    <row r="95" s="80" customFormat="true" ht="15.75" x14ac:dyDescent="0.25">
      <c r="A95" s="127" t="s">
        <v>179</v>
      </c>
      <c r="B95">
        <v>2013</v>
      </c>
      <c r="C95" s="129" t="s">
        <v>17</v>
      </c>
      <c r="D95">
        <v>292580</v>
      </c>
      <c r="E95"/>
      <c r="F95"/>
      <c r="G95"/>
      <c r="H95"/>
      <c r="I95"/>
      <c r="J95"/>
      <c r="K95"/>
      <c r="L95"/>
      <c r="M95"/>
      <c r="N95"/>
      <c r="O95"/>
      <c r="P95"/>
      <c r="Q95"/>
      <c r="R95"/>
      <c r="S95"/>
      <c r="T95" s="128"/>
    </row>
    <row r="96" s="80" customFormat="true" ht="15.75" x14ac:dyDescent="0.25">
      <c r="A96" s="127" t="s">
        <v>179</v>
      </c>
      <c r="B96">
        <v>2014</v>
      </c>
      <c r="C96" s="129" t="s">
        <v>17</v>
      </c>
      <c r="D96">
        <v>305239</v>
      </c>
      <c r="E96"/>
      <c r="F96"/>
      <c r="G96"/>
      <c r="H96"/>
      <c r="I96"/>
      <c r="J96"/>
      <c r="K96"/>
      <c r="L96"/>
      <c r="M96"/>
      <c r="N96"/>
      <c r="O96"/>
      <c r="P96"/>
      <c r="Q96"/>
      <c r="R96"/>
      <c r="S96"/>
      <c r="T96" s="128"/>
    </row>
    <row r="97" s="80" customFormat="true" ht="15.75" x14ac:dyDescent="0.25">
      <c r="A97" s="127" t="s">
        <v>179</v>
      </c>
      <c r="B97">
        <v>2015</v>
      </c>
      <c r="C97" s="129" t="s">
        <v>17</v>
      </c>
      <c r="D97">
        <v>321459</v>
      </c>
      <c r="E97"/>
      <c r="F97"/>
      <c r="G97"/>
      <c r="H97"/>
      <c r="I97"/>
      <c r="J97"/>
      <c r="K97"/>
      <c r="L97"/>
      <c r="M97"/>
      <c r="N97"/>
      <c r="O97"/>
      <c r="P97"/>
      <c r="Q97"/>
      <c r="R97"/>
      <c r="S97"/>
      <c r="T97" s="128"/>
    </row>
    <row r="98" s="80" customFormat="true" ht="15.75" x14ac:dyDescent="0.25">
      <c r="A98" s="127" t="s">
        <v>179</v>
      </c>
      <c r="B98">
        <v>2016</v>
      </c>
      <c r="C98" s="129" t="s">
        <v>17</v>
      </c>
      <c r="D98">
        <v>338963</v>
      </c>
      <c r="E98"/>
      <c r="F98"/>
      <c r="G98"/>
      <c r="H98"/>
      <c r="I98"/>
      <c r="J98"/>
      <c r="K98"/>
      <c r="L98"/>
      <c r="M98"/>
      <c r="N98"/>
      <c r="O98"/>
      <c r="P98"/>
      <c r="Q98"/>
      <c r="R98"/>
      <c r="S98"/>
      <c r="T98" s="128"/>
    </row>
    <row r="99" s="80" customFormat="true" ht="15.75" x14ac:dyDescent="0.25">
      <c r="A99" s="127" t="s">
        <v>179</v>
      </c>
      <c r="B99">
        <v>2000</v>
      </c>
      <c r="C99" s="129" t="s">
        <v>18</v>
      </c>
      <c r="D99">
        <v>310020</v>
      </c>
      <c r="E99"/>
      <c r="F99"/>
      <c r="G99"/>
      <c r="H99"/>
      <c r="I99"/>
      <c r="J99"/>
      <c r="K99"/>
      <c r="L99"/>
      <c r="M99"/>
      <c r="N99"/>
      <c r="O99"/>
      <c r="P99"/>
      <c r="Q99"/>
      <c r="R99"/>
      <c r="S99"/>
      <c r="T99" s="128"/>
    </row>
    <row r="100" s="80" customFormat="true" ht="15.75" x14ac:dyDescent="0.25">
      <c r="A100" s="127" t="s">
        <v>179</v>
      </c>
      <c r="B100">
        <v>2001</v>
      </c>
      <c r="C100" s="129" t="s">
        <v>18</v>
      </c>
      <c r="D100">
        <v>310154</v>
      </c>
      <c r="E100"/>
      <c r="F100"/>
      <c r="G100"/>
      <c r="H100"/>
      <c r="I100"/>
      <c r="J100"/>
      <c r="K100"/>
      <c r="L100"/>
      <c r="M100"/>
      <c r="N100"/>
      <c r="O100"/>
      <c r="P100"/>
      <c r="Q100"/>
      <c r="R100"/>
      <c r="S100"/>
      <c r="T100" s="128"/>
    </row>
    <row r="101" s="80" customFormat="true" ht="15.75" x14ac:dyDescent="0.25">
      <c r="A101" s="127" t="s">
        <v>179</v>
      </c>
      <c r="B101">
        <v>2002</v>
      </c>
      <c r="C101" s="129" t="s">
        <v>18</v>
      </c>
      <c r="D101">
        <v>316915</v>
      </c>
      <c r="E101"/>
      <c r="F101"/>
      <c r="G101"/>
      <c r="H101"/>
      <c r="I101"/>
      <c r="J101"/>
      <c r="K101"/>
      <c r="L101"/>
      <c r="M101"/>
      <c r="N101"/>
      <c r="O101"/>
      <c r="P101"/>
      <c r="Q101"/>
      <c r="R101"/>
      <c r="S101"/>
      <c r="T101" s="128"/>
    </row>
    <row r="102" s="80" customFormat="true" ht="15.75" x14ac:dyDescent="0.25">
      <c r="A102" s="127" t="s">
        <v>179</v>
      </c>
      <c r="B102">
        <v>2003</v>
      </c>
      <c r="C102" s="129" t="s">
        <v>18</v>
      </c>
      <c r="D102">
        <v>325339</v>
      </c>
      <c r="E102"/>
      <c r="F102"/>
      <c r="G102"/>
      <c r="H102"/>
      <c r="I102"/>
      <c r="J102"/>
      <c r="K102"/>
      <c r="L102"/>
      <c r="M102"/>
      <c r="N102"/>
      <c r="O102"/>
      <c r="P102"/>
      <c r="Q102"/>
      <c r="R102"/>
      <c r="S102"/>
      <c r="T102" s="128"/>
    </row>
    <row r="103" s="80" customFormat="true" ht="15.75" x14ac:dyDescent="0.25">
      <c r="A103" s="127" t="s">
        <v>179</v>
      </c>
      <c r="B103">
        <v>2004</v>
      </c>
      <c r="C103" s="129" t="s">
        <v>18</v>
      </c>
      <c r="D103">
        <v>334545</v>
      </c>
      <c r="E103"/>
      <c r="F103"/>
      <c r="G103"/>
      <c r="H103"/>
      <c r="I103"/>
      <c r="J103"/>
      <c r="K103"/>
      <c r="L103"/>
      <c r="M103"/>
      <c r="N103"/>
      <c r="O103"/>
      <c r="P103"/>
      <c r="Q103"/>
      <c r="R103"/>
      <c r="S103"/>
      <c r="T103" s="128"/>
    </row>
    <row r="104" s="80" customFormat="true" ht="15.75" x14ac:dyDescent="0.25">
      <c r="A104" s="127" t="s">
        <v>179</v>
      </c>
      <c r="B104">
        <v>2005</v>
      </c>
      <c r="C104" s="129" t="s">
        <v>18</v>
      </c>
      <c r="D104">
        <v>343891</v>
      </c>
      <c r="E104"/>
      <c r="F104"/>
      <c r="G104"/>
      <c r="H104"/>
      <c r="I104"/>
      <c r="J104"/>
      <c r="K104"/>
      <c r="L104"/>
      <c r="M104"/>
      <c r="N104"/>
      <c r="O104"/>
      <c r="P104"/>
      <c r="Q104"/>
      <c r="R104"/>
      <c r="S104"/>
      <c r="T104" s="128"/>
    </row>
    <row r="105" s="80" customFormat="true" ht="15.75" x14ac:dyDescent="0.25">
      <c r="A105" s="127" t="s">
        <v>179</v>
      </c>
      <c r="B105">
        <v>2006</v>
      </c>
      <c r="C105" s="129" t="s">
        <v>18</v>
      </c>
      <c r="D105">
        <v>352349</v>
      </c>
      <c r="E105"/>
      <c r="F105"/>
      <c r="G105"/>
      <c r="H105"/>
      <c r="I105"/>
      <c r="J105"/>
      <c r="K105"/>
      <c r="L105"/>
      <c r="M105"/>
      <c r="N105"/>
      <c r="O105"/>
      <c r="P105"/>
      <c r="Q105"/>
      <c r="R105"/>
      <c r="S105"/>
      <c r="T105" s="128"/>
    </row>
    <row r="106" s="80" customFormat="true" ht="15.75" x14ac:dyDescent="0.25">
      <c r="A106" s="127" t="s">
        <v>179</v>
      </c>
      <c r="B106">
        <v>2007</v>
      </c>
      <c r="C106" s="129" t="s">
        <v>18</v>
      </c>
      <c r="D106">
        <v>349622</v>
      </c>
      <c r="E106"/>
      <c r="F106"/>
      <c r="G106"/>
      <c r="H106"/>
      <c r="I106"/>
      <c r="J106"/>
      <c r="K106"/>
      <c r="L106"/>
      <c r="M106"/>
      <c r="N106"/>
      <c r="O106"/>
      <c r="P106"/>
      <c r="Q106"/>
      <c r="R106"/>
      <c r="S106"/>
      <c r="T106" s="128"/>
    </row>
    <row r="107" s="80" customFormat="true" ht="15.75" x14ac:dyDescent="0.25">
      <c r="A107" s="127" t="s">
        <v>179</v>
      </c>
      <c r="B107">
        <v>2008</v>
      </c>
      <c r="C107" s="129" t="s">
        <v>18</v>
      </c>
      <c r="D107">
        <v>338242</v>
      </c>
      <c r="E107"/>
      <c r="F107"/>
      <c r="G107"/>
      <c r="H107"/>
      <c r="I107"/>
      <c r="J107"/>
      <c r="K107"/>
      <c r="L107"/>
      <c r="M107"/>
      <c r="N107"/>
      <c r="O107"/>
      <c r="P107"/>
      <c r="Q107"/>
      <c r="R107"/>
      <c r="S107"/>
      <c r="T107" s="128"/>
    </row>
    <row r="108" s="80" customFormat="true" ht="15.75" x14ac:dyDescent="0.25">
      <c r="A108" s="127" t="s">
        <v>179</v>
      </c>
      <c r="B108">
        <v>2009</v>
      </c>
      <c r="C108" s="129" t="s">
        <v>18</v>
      </c>
      <c r="D108">
        <v>323423</v>
      </c>
      <c r="E108"/>
      <c r="F108"/>
      <c r="G108"/>
      <c r="H108"/>
      <c r="I108"/>
      <c r="J108"/>
      <c r="K108"/>
      <c r="L108"/>
      <c r="M108"/>
      <c r="N108"/>
      <c r="O108"/>
      <c r="P108"/>
      <c r="Q108"/>
      <c r="R108"/>
      <c r="S108"/>
      <c r="T108" s="128"/>
    </row>
    <row r="109" s="80" customFormat="true" ht="15.75" x14ac:dyDescent="0.25">
      <c r="A109" s="127" t="s">
        <v>179</v>
      </c>
      <c r="B109">
        <v>2010</v>
      </c>
      <c r="C109" s="129" t="s">
        <v>18</v>
      </c>
      <c r="D109">
        <v>310121</v>
      </c>
      <c r="E109"/>
      <c r="F109"/>
      <c r="G109"/>
      <c r="H109"/>
      <c r="I109"/>
      <c r="J109"/>
      <c r="K109"/>
      <c r="L109"/>
      <c r="M109"/>
      <c r="N109"/>
      <c r="O109"/>
      <c r="P109"/>
      <c r="Q109"/>
      <c r="R109"/>
      <c r="S109"/>
      <c r="T109" s="128"/>
    </row>
    <row r="110" s="80" customFormat="true" ht="15.75" x14ac:dyDescent="0.25">
      <c r="A110" s="127" t="s">
        <v>179</v>
      </c>
      <c r="B110">
        <v>2011</v>
      </c>
      <c r="C110" s="79" t="s">
        <v>18</v>
      </c>
      <c r="D110">
        <v>302332</v>
      </c>
      <c r="E110"/>
      <c r="F110"/>
      <c r="G110"/>
      <c r="H110"/>
      <c r="I110"/>
      <c r="J110"/>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179</v>
      </c>
      <c r="B111">
        <v>2012</v>
      </c>
      <c r="C111" s="79" t="s">
        <v>18</v>
      </c>
      <c r="D111">
        <v>299616</v>
      </c>
      <c r="E111"/>
      <c r="F111"/>
      <c r="G111"/>
      <c r="H111"/>
      <c r="I111"/>
      <c r="J111"/>
      <c r="K111"/>
      <c r="L111"/>
      <c r="M111"/>
      <c r="N111"/>
      <c r="O111"/>
      <c r="P111"/>
      <c r="Q111"/>
      <c r="R111"/>
      <c r="S111"/>
      <c r="T111" s="122"/>
      <c r="U111" s="120"/>
      <c r="V111" s="120"/>
      <c r="W111" s="120"/>
      <c r="X111" s="120"/>
      <c r="Y111" s="120"/>
      <c r="Z111" s="120"/>
      <c r="AA111" s="120"/>
      <c r="AB111" s="120"/>
      <c r="AC111" s="120"/>
      <c r="AD111" s="120"/>
      <c r="AE111" s="120"/>
    </row>
    <row r="112" s="80" customFormat="true" ht="15.75" x14ac:dyDescent="0.25">
      <c r="A112" s="127" t="s">
        <v>179</v>
      </c>
      <c r="B112">
        <v>2013</v>
      </c>
      <c r="C112" s="79" t="s">
        <v>18</v>
      </c>
      <c r="D112">
        <v>293529</v>
      </c>
      <c r="E112"/>
      <c r="F112"/>
      <c r="G112"/>
      <c r="H112"/>
      <c r="I112"/>
      <c r="J112"/>
      <c r="K112"/>
      <c r="L112"/>
      <c r="M112"/>
      <c r="N112"/>
      <c r="O112"/>
      <c r="P112"/>
      <c r="Q112"/>
      <c r="R112"/>
      <c r="S112"/>
      <c r="T112" s="122"/>
      <c r="U112" s="120"/>
      <c r="V112" s="120"/>
      <c r="W112" s="120"/>
      <c r="X112" s="120"/>
      <c r="Y112" s="120"/>
      <c r="Z112" s="120"/>
      <c r="AA112" s="120"/>
      <c r="AB112" s="120"/>
      <c r="AC112" s="120"/>
      <c r="AD112" s="120"/>
      <c r="AE112" s="120"/>
    </row>
    <row r="113" s="80" customFormat="true" ht="15.75" x14ac:dyDescent="0.25">
      <c r="A113" s="127" t="s">
        <v>179</v>
      </c>
      <c r="B113">
        <v>2014</v>
      </c>
      <c r="C113" s="79" t="s">
        <v>18</v>
      </c>
      <c r="D113">
        <v>285088</v>
      </c>
      <c r="E113"/>
      <c r="F113"/>
      <c r="G113"/>
      <c r="H113"/>
      <c r="I113"/>
      <c r="J113"/>
      <c r="K113"/>
      <c r="L113"/>
      <c r="M113"/>
      <c r="N113"/>
      <c r="O113"/>
      <c r="P113"/>
      <c r="Q113"/>
      <c r="R113"/>
      <c r="S113"/>
      <c r="T113" s="122"/>
      <c r="U113" s="120"/>
      <c r="V113" s="120"/>
      <c r="W113" s="120"/>
      <c r="X113" s="120"/>
      <c r="Y113" s="120"/>
      <c r="Z113" s="120"/>
      <c r="AA113" s="120"/>
      <c r="AB113" s="120"/>
      <c r="AC113" s="120"/>
      <c r="AD113" s="120"/>
      <c r="AE113" s="120"/>
    </row>
    <row r="114" s="80" customFormat="true" ht="15.75" x14ac:dyDescent="0.25">
      <c r="A114" s="127" t="s">
        <v>179</v>
      </c>
      <c r="B114">
        <v>2015</v>
      </c>
      <c r="C114" s="79" t="s">
        <v>18</v>
      </c>
      <c r="D114">
        <v>277700</v>
      </c>
      <c r="E114"/>
      <c r="F114"/>
      <c r="G114"/>
      <c r="H114"/>
      <c r="I114"/>
      <c r="J114"/>
      <c r="K114"/>
      <c r="L114"/>
      <c r="M114"/>
      <c r="N114"/>
      <c r="O114"/>
      <c r="P114"/>
      <c r="Q114"/>
      <c r="R114"/>
      <c r="S114"/>
      <c r="T114" s="122"/>
      <c r="U114" s="120"/>
      <c r="V114" s="120"/>
      <c r="W114" s="120"/>
      <c r="X114" s="120"/>
      <c r="Y114" s="120"/>
      <c r="Z114" s="120"/>
      <c r="AA114" s="120"/>
      <c r="AB114" s="120"/>
      <c r="AC114" s="120"/>
      <c r="AD114" s="120"/>
      <c r="AE114" s="120"/>
    </row>
    <row r="115" s="80" customFormat="true" ht="15.75" x14ac:dyDescent="0.25">
      <c r="A115" s="127" t="s">
        <v>179</v>
      </c>
      <c r="B115">
        <v>2016</v>
      </c>
      <c r="C115" s="79" t="s">
        <v>18</v>
      </c>
      <c r="D115">
        <v>274879</v>
      </c>
      <c r="E115"/>
      <c r="F115"/>
      <c r="G115"/>
      <c r="H115"/>
      <c r="I115"/>
      <c r="J115"/>
      <c r="K115"/>
      <c r="L115"/>
      <c r="M115"/>
      <c r="N115"/>
      <c r="O115"/>
      <c r="P115"/>
      <c r="Q115"/>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0" customWidth="true"/>
    <col min="23" max="23" width="3.875" style="90" customWidth="true"/>
    <col min="24" max="25" width="3.875" style="90" hidden="true" customWidth="true"/>
    <col min="26" max="26" width="3.875" style="90" customWidth="true"/>
    <col min="27" max="27" width="3.875" style="170" customWidth="true"/>
    <col min="28" max="28" width="3.875" style="90" customWidth="true"/>
    <col min="29" max="30" width="3.875" style="90" hidden="true" customWidth="true"/>
    <col min="31" max="31" width="3.875" style="90" customWidth="true"/>
    <col min="32" max="32" width="3.875" style="170" customWidth="true"/>
    <col min="33" max="33" width="3.875" style="90" customWidth="true"/>
    <col min="34" max="35" width="3.875" style="90" hidden="true" customWidth="true"/>
    <col min="36" max="36" width="3.875" style="90" customWidth="true"/>
    <col min="37" max="37" width="3.875" style="170" customWidth="true"/>
    <col min="38" max="38" width="3.875" style="90" customWidth="true"/>
    <col min="39" max="40" width="3.875" style="90" hidden="true" customWidth="true"/>
    <col min="41" max="41" width="3.875" style="90" customWidth="true"/>
    <col min="42" max="42" width="3.875" style="170" customWidth="true"/>
    <col min="43" max="43" width="3.875" style="90" customWidth="true"/>
    <col min="44" max="45" width="3.875" style="90" hidden="true" customWidth="true"/>
    <col min="46" max="46" width="3.875" style="90" customWidth="true"/>
    <col min="47" max="47" width="3.875" style="170"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8" t="s">
        <v>13</v>
      </c>
      <c r="E2" s="51"/>
      <c r="F2" s="51"/>
      <c r="G2" s="95"/>
      <c r="H2" s="51"/>
      <c r="I2" s="51"/>
      <c r="J2" s="95"/>
      <c r="K2" s="53"/>
      <c r="L2" s="53"/>
      <c r="M2" s="95"/>
      <c r="N2" s="53"/>
      <c r="O2" s="53"/>
      <c r="P2" s="95"/>
      <c r="Q2" s="53"/>
      <c r="R2" s="53"/>
      <c r="S2" s="95"/>
      <c r="T2" s="53"/>
      <c r="U2" s="53"/>
      <c r="V2" s="309"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10"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41" t="s">
        <v>25</v>
      </c>
      <c r="E4" s="442" t="s">
        <v>19</v>
      </c>
      <c r="F4" s="443" t="s">
        <v>226</v>
      </c>
      <c r="G4" s="441" t="s">
        <v>25</v>
      </c>
      <c r="H4" s="442" t="s">
        <v>19</v>
      </c>
      <c r="I4" s="443" t="s">
        <v>226</v>
      </c>
      <c r="J4" s="441" t="s">
        <v>25</v>
      </c>
      <c r="K4" s="442" t="s">
        <v>19</v>
      </c>
      <c r="L4" s="443" t="s">
        <v>226</v>
      </c>
      <c r="M4" s="441" t="s">
        <v>25</v>
      </c>
      <c r="N4" s="442" t="s">
        <v>19</v>
      </c>
      <c r="O4" s="443" t="s">
        <v>226</v>
      </c>
      <c r="P4" s="441" t="s">
        <v>25</v>
      </c>
      <c r="Q4" s="442" t="s">
        <v>19</v>
      </c>
      <c r="R4" s="443" t="s">
        <v>226</v>
      </c>
      <c r="S4" s="441" t="s">
        <v>25</v>
      </c>
      <c r="T4" s="442" t="s">
        <v>19</v>
      </c>
      <c r="U4" s="444" t="s">
        <v>226</v>
      </c>
      <c r="V4" s="445" t="s">
        <v>25</v>
      </c>
      <c r="W4" s="446" t="s">
        <v>19</v>
      </c>
      <c r="X4" s="447" t="s">
        <v>21</v>
      </c>
      <c r="Y4" s="447" t="s">
        <v>30</v>
      </c>
      <c r="Z4" s="448" t="s">
        <v>227</v>
      </c>
      <c r="AA4" s="445" t="s">
        <v>25</v>
      </c>
      <c r="AB4" s="446" t="s">
        <v>19</v>
      </c>
      <c r="AC4" s="447" t="s">
        <v>21</v>
      </c>
      <c r="AD4" s="447" t="s">
        <v>30</v>
      </c>
      <c r="AE4" s="448" t="s">
        <v>227</v>
      </c>
      <c r="AF4" s="445" t="s">
        <v>25</v>
      </c>
      <c r="AG4" s="446" t="s">
        <v>19</v>
      </c>
      <c r="AH4" s="447" t="s">
        <v>21</v>
      </c>
      <c r="AI4" s="447" t="s">
        <v>30</v>
      </c>
      <c r="AJ4" s="448" t="s">
        <v>227</v>
      </c>
      <c r="AK4" s="445" t="s">
        <v>25</v>
      </c>
      <c r="AL4" s="446" t="s">
        <v>19</v>
      </c>
      <c r="AM4" s="447" t="s">
        <v>21</v>
      </c>
      <c r="AN4" s="447" t="s">
        <v>30</v>
      </c>
      <c r="AO4" s="448" t="s">
        <v>227</v>
      </c>
      <c r="AP4" s="445" t="s">
        <v>25</v>
      </c>
      <c r="AQ4" s="446" t="s">
        <v>19</v>
      </c>
      <c r="AR4" s="447" t="s">
        <v>21</v>
      </c>
      <c r="AS4" s="447" t="s">
        <v>30</v>
      </c>
      <c r="AT4" s="448" t="s">
        <v>227</v>
      </c>
      <c r="AU4" s="445" t="s">
        <v>25</v>
      </c>
      <c r="AV4" s="446" t="s">
        <v>19</v>
      </c>
      <c r="AW4" s="447" t="s">
        <v>21</v>
      </c>
      <c r="AX4" s="447" t="s">
        <v>30</v>
      </c>
      <c r="AY4" s="449" t="s">
        <v>227</v>
      </c>
      <c r="AZ4" s="450" t="s">
        <v>144</v>
      </c>
      <c r="BA4" s="451" t="s">
        <v>143</v>
      </c>
      <c r="BB4" s="452" t="s">
        <v>228</v>
      </c>
      <c r="BC4" s="450" t="s">
        <v>144</v>
      </c>
      <c r="BD4" s="451" t="s">
        <v>143</v>
      </c>
      <c r="BE4" s="452" t="s">
        <v>228</v>
      </c>
      <c r="BF4" s="450" t="s">
        <v>144</v>
      </c>
      <c r="BG4" s="451" t="s">
        <v>143</v>
      </c>
      <c r="BH4" s="452" t="s">
        <v>228</v>
      </c>
      <c r="BI4" s="450" t="s">
        <v>144</v>
      </c>
      <c r="BJ4" s="451" t="s">
        <v>143</v>
      </c>
      <c r="BK4" s="452" t="s">
        <v>228</v>
      </c>
      <c r="BL4" s="450" t="s">
        <v>144</v>
      </c>
      <c r="BM4" s="451" t="s">
        <v>143</v>
      </c>
      <c r="BN4" s="452" t="s">
        <v>228</v>
      </c>
      <c r="BO4" s="450" t="s">
        <v>144</v>
      </c>
      <c r="BP4" s="451" t="s">
        <v>143</v>
      </c>
      <c r="BQ4" s="452" t="s">
        <v>228</v>
      </c>
      <c r="BS4" s="164" t="s">
        <v>25</v>
      </c>
      <c r="BT4" s="165" t="s">
        <v>19</v>
      </c>
      <c r="BU4" s="101" t="s">
        <v>39</v>
      </c>
      <c r="BV4" s="164" t="s">
        <v>25</v>
      </c>
      <c r="BW4" s="165" t="s">
        <v>19</v>
      </c>
      <c r="BX4" s="166" t="s">
        <v>117</v>
      </c>
      <c r="BY4" s="164" t="s">
        <v>25</v>
      </c>
      <c r="BZ4" s="165" t="s">
        <v>19</v>
      </c>
      <c r="CA4" s="88" t="s">
        <v>39</v>
      </c>
      <c r="CB4" s="164" t="s">
        <v>25</v>
      </c>
      <c r="CC4" s="165" t="s">
        <v>19</v>
      </c>
      <c r="CD4" s="101" t="s">
        <v>39</v>
      </c>
      <c r="CE4" s="164" t="s">
        <v>25</v>
      </c>
      <c r="CF4" s="165" t="s">
        <v>19</v>
      </c>
      <c r="CG4" s="166" t="s">
        <v>39</v>
      </c>
      <c r="CH4" s="164" t="s">
        <v>25</v>
      </c>
      <c r="CI4" s="165" t="s">
        <v>19</v>
      </c>
      <c r="CJ4" s="88" t="s">
        <v>39</v>
      </c>
      <c r="CK4" s="168" t="s">
        <v>25</v>
      </c>
      <c r="CL4" s="167" t="s">
        <v>19</v>
      </c>
      <c r="CM4" s="104" t="s">
        <v>54</v>
      </c>
      <c r="CN4" s="104" t="s">
        <v>59</v>
      </c>
      <c r="CO4" s="169" t="s">
        <v>124</v>
      </c>
      <c r="CP4" s="168" t="s">
        <v>25</v>
      </c>
      <c r="CQ4" s="167" t="s">
        <v>19</v>
      </c>
      <c r="CR4" s="89" t="s">
        <v>54</v>
      </c>
      <c r="CS4" s="89" t="s">
        <v>59</v>
      </c>
      <c r="CT4" s="104" t="s">
        <v>124</v>
      </c>
      <c r="CU4" s="168" t="s">
        <v>25</v>
      </c>
      <c r="CV4" s="167" t="s">
        <v>19</v>
      </c>
      <c r="CW4" s="104" t="s">
        <v>54</v>
      </c>
      <c r="CX4" s="104" t="s">
        <v>59</v>
      </c>
      <c r="CY4" s="169" t="s">
        <v>124</v>
      </c>
      <c r="CZ4" s="168" t="s">
        <v>25</v>
      </c>
      <c r="DA4" s="167" t="s">
        <v>19</v>
      </c>
      <c r="DB4" s="89" t="s">
        <v>54</v>
      </c>
      <c r="DC4" s="89" t="s">
        <v>59</v>
      </c>
      <c r="DD4" s="104" t="s">
        <v>124</v>
      </c>
      <c r="DE4" s="168" t="s">
        <v>25</v>
      </c>
      <c r="DF4" s="167" t="s">
        <v>19</v>
      </c>
      <c r="DG4" s="104" t="s">
        <v>54</v>
      </c>
      <c r="DH4" s="104" t="s">
        <v>59</v>
      </c>
      <c r="DI4" s="169" t="s">
        <v>124</v>
      </c>
      <c r="DJ4" s="168" t="s">
        <v>25</v>
      </c>
      <c r="DK4" s="167"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11" t="s">
        <v>154</v>
      </c>
      <c r="E5" s="312" t="s">
        <v>43</v>
      </c>
      <c r="F5" s="313" t="s">
        <v>66</v>
      </c>
      <c r="G5" s="175" t="s">
        <v>155</v>
      </c>
      <c r="H5" s="175" t="s">
        <v>44</v>
      </c>
      <c r="I5" s="175" t="s">
        <v>67</v>
      </c>
      <c r="J5" s="96" t="s">
        <v>156</v>
      </c>
      <c r="K5" s="175" t="s">
        <v>45</v>
      </c>
      <c r="L5" s="175" t="s">
        <v>68</v>
      </c>
      <c r="M5" s="96" t="s">
        <v>157</v>
      </c>
      <c r="N5" s="175" t="s">
        <v>96</v>
      </c>
      <c r="O5" s="175" t="s">
        <v>97</v>
      </c>
      <c r="P5" s="96" t="s">
        <v>158</v>
      </c>
      <c r="Q5" s="175" t="s">
        <v>98</v>
      </c>
      <c r="R5" s="175" t="s">
        <v>99</v>
      </c>
      <c r="S5" s="96" t="s">
        <v>159</v>
      </c>
      <c r="T5" s="175" t="s">
        <v>100</v>
      </c>
      <c r="U5" s="175" t="s">
        <v>101</v>
      </c>
      <c r="V5" s="314" t="s">
        <v>148</v>
      </c>
      <c r="W5" s="315" t="s">
        <v>46</v>
      </c>
      <c r="X5" s="315" t="s">
        <v>69</v>
      </c>
      <c r="Y5" s="315" t="s">
        <v>70</v>
      </c>
      <c r="Z5" s="315" t="s">
        <v>123</v>
      </c>
      <c r="AA5" s="178" t="s">
        <v>149</v>
      </c>
      <c r="AB5" s="158" t="s">
        <v>47</v>
      </c>
      <c r="AC5" s="158" t="s">
        <v>71</v>
      </c>
      <c r="AD5" s="158" t="s">
        <v>72</v>
      </c>
      <c r="AE5" s="158" t="s">
        <v>125</v>
      </c>
      <c r="AF5" s="178" t="s">
        <v>150</v>
      </c>
      <c r="AG5" s="158" t="s">
        <v>48</v>
      </c>
      <c r="AH5" s="158" t="s">
        <v>73</v>
      </c>
      <c r="AI5" s="158" t="s">
        <v>74</v>
      </c>
      <c r="AJ5" s="158" t="s">
        <v>126</v>
      </c>
      <c r="AK5" s="178" t="s">
        <v>151</v>
      </c>
      <c r="AL5" s="158" t="s">
        <v>75</v>
      </c>
      <c r="AM5" s="158" t="s">
        <v>76</v>
      </c>
      <c r="AN5" s="158" t="s">
        <v>77</v>
      </c>
      <c r="AO5" s="158" t="s">
        <v>127</v>
      </c>
      <c r="AP5" s="178" t="s">
        <v>152</v>
      </c>
      <c r="AQ5" s="158" t="s">
        <v>78</v>
      </c>
      <c r="AR5" s="158" t="s">
        <v>79</v>
      </c>
      <c r="AS5" s="158" t="s">
        <v>80</v>
      </c>
      <c r="AT5" s="158" t="s">
        <v>128</v>
      </c>
      <c r="AU5" s="178" t="s">
        <v>153</v>
      </c>
      <c r="AV5" s="158" t="s">
        <v>81</v>
      </c>
      <c r="AW5" s="158" t="s">
        <v>82</v>
      </c>
      <c r="AX5" s="158" t="s">
        <v>83</v>
      </c>
      <c r="AY5" s="179" t="s">
        <v>129</v>
      </c>
      <c r="AZ5" s="181" t="s">
        <v>84</v>
      </c>
      <c r="BA5" s="91" t="s">
        <v>133</v>
      </c>
      <c r="BB5" s="161" t="s">
        <v>85</v>
      </c>
      <c r="BC5" s="123" t="s">
        <v>95</v>
      </c>
      <c r="BD5" s="162" t="s">
        <v>134</v>
      </c>
      <c r="BE5" s="124" t="s">
        <v>94</v>
      </c>
      <c r="BF5" s="123" t="s">
        <v>93</v>
      </c>
      <c r="BG5" s="162" t="s">
        <v>135</v>
      </c>
      <c r="BH5" s="124" t="s">
        <v>92</v>
      </c>
      <c r="BI5" s="123" t="s">
        <v>91</v>
      </c>
      <c r="BJ5" s="162" t="s">
        <v>136</v>
      </c>
      <c r="BK5" s="124" t="s">
        <v>90</v>
      </c>
      <c r="BL5" s="162" t="s">
        <v>89</v>
      </c>
      <c r="BM5" s="162" t="s">
        <v>137</v>
      </c>
      <c r="BN5" s="124" t="s">
        <v>88</v>
      </c>
      <c r="BO5" s="162" t="s">
        <v>87</v>
      </c>
      <c r="BP5" s="162" t="s">
        <v>138</v>
      </c>
      <c r="BQ5" s="124" t="s">
        <v>86</v>
      </c>
    </row>
    <row r="6" x14ac:dyDescent="0.2">
      <c r="A6" s="59" t="str">
        <f>'Water Data'!B1</f>
        <v>MOH09</v>
      </c>
      <c r="B6" s="59" t="str">
        <f>+'Water Data'!A3</f>
        <v>Census</v>
      </c>
      <c r="C6" s="59">
        <f>'Water Data'!C3</f>
        <v>2009</v>
      </c>
      <c r="D6" s="250" t="e">
        <f>+IF(AND(ISNUMBER('Water Data'!C5),BS6="Yes"),100-'Water Data'!C5,IF(AND(ISNUMBER('Water Data'!C5),BS6="No",ISNUMBER('Water Data'!C5)),CONCATENATE("[",ROUND(100-'Water Data'!C5,0),"]"),NA()))</f>
        <v>#N/A</v>
      </c>
      <c r="E6" s="250">
        <f>+IF(AND(ISNUMBER('Water Data'!C7),BT6="Yes"),'Water Data'!C7,IF(AND(ISNUMBER('Water Data'!C7),BT6="No",ISNUMBER('Water Data'!C7)),CONCATENATE("[",ROUND('Water Data'!C7,0),"]"),NA()))</f>
        <v>90.88</v>
      </c>
      <c r="F6" s="250">
        <f>+IF(AND(ISNUMBER('Water Data'!C10),BU6="Yes"),'Water Data'!C10,IF(AND(ISNUMBER('Water Data'!C10),BU6="No",ISNUMBER('Water Data'!C10)),CONCATENATE("[",ROUND('Water Data'!C10,0),"]"),NA()))</f>
        <v>89.32</v>
      </c>
      <c r="G6" s="250" t="e">
        <f>+IF(AND(ISNUMBER('Water Data'!D5),BV6="Yes"),100-'Water Data'!D5,IF(AND(ISNUMBER('Water Data'!D5),BV6="No",ISNUMBER('Water Data'!D5)),CONCATENATE("[",ROUND(100-'Water Data'!D5,0),"]"),NA()))</f>
        <v>#N/A</v>
      </c>
      <c r="H6" s="250" t="e">
        <f>+IF(AND(ISNUMBER('Water Data'!D7),BW6="Yes"),'Water Data'!D7,IF(AND(ISNUMBER('Water Data'!D7),BW6="No",ISNUMBER('Water Data'!D7)),CONCATENATE("[",ROUND('Water Data'!D7,0),"]"),NA()))</f>
        <v>#N/A</v>
      </c>
      <c r="I6" s="250" t="e">
        <f>+IF(AND(ISNUMBER('Water Data'!D10),BX6="Yes"),'Water Data'!D10,IF(AND(ISNUMBER('Water Data'!D10),BX6="No",ISNUMBER('Water Data'!D10)),CONCATENATE("[",ROUND('Water Data'!D10,0),"]"),NA()))</f>
        <v>#N/A</v>
      </c>
      <c r="J6" s="250" t="e">
        <f>+IF(AND(ISNUMBER('Water Data'!E5),BY6="Yes"),100-'Water Data'!E5,IF(AND(ISNUMBER('Water Data'!E5),BY6="No",ISNUMBER('Water Data'!E5)),CONCATENATE("[",ROUND(100-'Water Data'!E5,0),"]"),NA()))</f>
        <v>#N/A</v>
      </c>
      <c r="K6" s="250" t="e">
        <f>+IF(AND(ISNUMBER('Water Data'!E7),BZ6="Yes"),'Water Data'!E7,IF(AND(ISNUMBER('Water Data'!E7),BZ6="No",ISNUMBER('Water Data'!E7)),CONCATENATE("[",ROUND('Water Data'!E7,0),"]"),NA()))</f>
        <v>#N/A</v>
      </c>
      <c r="L6" s="250" t="e">
        <f>+IF(AND(ISNUMBER('Water Data'!E10),CA6="Yes"),'Water Data'!E10,IF(AND(ISNUMBER('Water Data'!E10),CA6="No",ISNUMBER('Water Data'!E10)),CONCATENATE("[",ROUND('Water Data'!E10,0),"]"),NA()))</f>
        <v>#N/A</v>
      </c>
      <c r="M6" s="250" t="e">
        <f>+IF(AND(ISNUMBER('Water Data'!F5),CB6="Yes"),100-'Water Data'!F5,IF(AND(ISNUMBER('Water Data'!F5),CB6="No",ISNUMBER('Water Data'!F5)),CONCATENATE("[",ROUND(100-'Water Data'!F5,0),"]"),NA()))</f>
        <v>#N/A</v>
      </c>
      <c r="N6" s="250" t="e">
        <f>+IF(AND(ISNUMBER('Water Data'!F7),CC6="Yes"),'Water Data'!F7,IF(AND(ISNUMBER('Water Data'!F7),CC6="No",ISNUMBER('Water Data'!F7)),CONCATENATE("[",ROUND('Water Data'!F7,0),"]"),NA()))</f>
        <v>#N/A</v>
      </c>
      <c r="O6" s="250" t="e">
        <f>+IF(AND(ISNUMBER('Water Data'!F10),CD6="Yes"),'Water Data'!F10,IF(AND(ISNUMBER('Water Data'!F10),CD6="No",ISNUMBER('Water Data'!F10)),CONCATENATE("[",ROUND('Water Data'!F10,0),"]"),NA()))</f>
        <v>#N/A</v>
      </c>
      <c r="P6" s="250" t="e">
        <f>+IF(AND(ISNUMBER('Water Data'!G5),CE6="Yes"),100-'Water Data'!G5,IF(AND(ISNUMBER('Water Data'!G5),CE6="No",ISNUMBER('Water Data'!G5)),CONCATENATE("[",ROUND(100-'Water Data'!G5,0),"]"),NA()))</f>
        <v>#N/A</v>
      </c>
      <c r="Q6" s="250" t="e">
        <f>+IF(AND(ISNUMBER('Water Data'!G7),CF6="Yes"),'Water Data'!G7,IF(AND(ISNUMBER('Water Data'!G7),CF6="No",ISNUMBER('Water Data'!G7)),CONCATENATE("[",ROUND('Water Data'!G7,0),"]"),NA()))</f>
        <v>#N/A</v>
      </c>
      <c r="R6" s="250" t="e">
        <f>+IF(AND(ISNUMBER('Water Data'!G10),CG6="Yes"),'Water Data'!G10,IF(AND(ISNUMBER('Water Data'!G10),CG6="No",ISNUMBER('Water Data'!G10)),CONCATENATE("[",ROUND('Water Data'!G10,0),"]"),NA()))</f>
        <v>#N/A</v>
      </c>
      <c r="S6" s="250" t="e">
        <f>+IF(AND(ISNUMBER('Water Data'!H5),CH6="Yes"),100-'Water Data'!H5,IF(AND(ISNUMBER('Water Data'!H5),CH6="No",ISNUMBER('Water Data'!H5)),CONCATENATE("[",ROUND(100-'Water Data'!H5,0),"]"),NA()))</f>
        <v>#N/A</v>
      </c>
      <c r="T6" s="250" t="e">
        <f>+IF(AND(ISNUMBER('Water Data'!H7),CI6="Yes"),'Water Data'!H7,IF(AND(ISNUMBER('Water Data'!H7),CI6="No",ISNUMBER('Water Data'!H7)),CONCATENATE("[",ROUND('Water Data'!H7,0),"]"),NA()))</f>
        <v>#N/A</v>
      </c>
      <c r="U6" s="250" t="e">
        <f>+IF(AND(ISNUMBER('Water Data'!H10),CJ6="Yes"),'Water Data'!H10,IF(AND(ISNUMBER('Water Data'!H10),CJ6="No",ISNUMBER('Water Data'!H10)),CONCATENATE("[",ROUND('Water Data'!H10,0),"]"),NA()))</f>
        <v>#N/A</v>
      </c>
      <c r="V6" s="251" t="e">
        <f>+IF(AND(ISNUMBER('Sanitation Data'!C5),CK6="Yes"),100-'Sanitation Data'!C5,IF(AND(ISNUMBER('Sanitation Data'!C5),CK6="No",ISNUMBER('Sanitation Data'!C5)),CONCATENATE("[",ROUND(100-'Sanitation Data'!C5,0),"]"),NA()))</f>
        <v>#N/A</v>
      </c>
      <c r="W6" s="251">
        <f>+IF(AND(ISNUMBER('Sanitation Data'!C7),CL6="Yes"),'Sanitation Data'!C7,IF(AND(ISNUMBER('Sanitation Data'!C7),CL6="No",ISNUMBER('Sanitation Data'!C7)),CONCATENATE("[",ROUND('Sanitation Data'!C7,0),"]"),NA()))</f>
        <v>94.66</v>
      </c>
      <c r="X6" s="251" t="e">
        <f>+IF(AND(ISNUMBER('Sanitation Data'!C11),CM6="Yes"),'Sanitation Data'!C11,IF(AND(ISNUMBER('Sanitation Data'!C11),CM6="No",ISNUMBER('Sanitation Data'!C11)),CONCATENATE("[",ROUND('Sanitation Data'!C11,0),"]"),NA()))</f>
        <v>#N/A</v>
      </c>
      <c r="Y6" s="251" t="e">
        <f>+IF(AND(ISNUMBER('Sanitation Data'!C12),CN6="Yes"),'Sanitation Data'!C12,IF(AND(ISNUMBER('Sanitation Data'!C12),CN6="No",ISNUMBER('Sanitation Data'!C12)),CONCATENATE("[",ROUND('Sanitation Data'!C12,0),"]"),NA()))</f>
        <v>#N/A</v>
      </c>
      <c r="Z6" s="251" t="e">
        <f>+IF(AND(ISNUMBER('Sanitation Data'!C13),CO6="Yes"),'Sanitation Data'!C13,IF(AND(ISNUMBER('Sanitation Data'!C13),CO6="No",ISNUMBER('Sanitation Data'!C13)),CONCATENATE("[",ROUND('Sanitation Data'!C13,0),"]"),NA()))</f>
        <v>#N/A</v>
      </c>
      <c r="AA6" s="251" t="e">
        <f>+IF(AND(ISNUMBER('Sanitation Data'!D5),CP6="Yes"),100-'Sanitation Data'!D5,IF(AND(ISNUMBER('Sanitation Data'!D5),CP6="No",ISNUMBER('Sanitation Data'!D5)),CONCATENATE("[",ROUND(100-'Sanitation Data'!D5,0),"]"),NA()))</f>
        <v>#N/A</v>
      </c>
      <c r="AB6" s="251" t="e">
        <f>+IF(AND(ISNUMBER('Sanitation Data'!D7),CQ6="Yes"),'Sanitation Data'!D7,IF(AND(ISNUMBER('Sanitation Data'!D7),CQ6="No",ISNUMBER('Sanitation Data'!D7)),CONCATENATE("[",ROUND('Sanitation Data'!D7,0),"]"),NA()))</f>
        <v>#N/A</v>
      </c>
      <c r="AC6" s="251" t="e">
        <f>+IF(AND(ISNUMBER('Sanitation Data'!D11),CR6="Yes"),'Sanitation Data'!D11,IF(AND(ISNUMBER('Sanitation Data'!D11),CR6="No",ISNUMBER('Sanitation Data'!D11)),CONCATENATE("[",ROUND('Sanitation Data'!D11,0),"]"),NA()))</f>
        <v>#N/A</v>
      </c>
      <c r="AD6" s="251" t="e">
        <f>+IF(AND(ISNUMBER('Sanitation Data'!D12),CS6="Yes"),'Sanitation Data'!D12,IF(AND(ISNUMBER('Sanitation Data'!D12),CS6="No",ISNUMBER('Sanitation Data'!D12)),CONCATENATE("[",ROUND('Sanitation Data'!D12,0),"]"),NA()))</f>
        <v>#N/A</v>
      </c>
      <c r="AE6" s="251" t="e">
        <f>+IF(AND(ISNUMBER('Sanitation Data'!D13),CT6="Yes"),'Sanitation Data'!D13,IF(AND(ISNUMBER('Sanitation Data'!D13),CT6="No",ISNUMBER('Sanitation Data'!D13)),CONCATENATE("[",ROUND('Sanitation Data'!D13,0),"]"),NA()))</f>
        <v>#N/A</v>
      </c>
      <c r="AF6" s="251" t="e">
        <f>+IF(AND(ISNUMBER('Sanitation Data'!E5),CU6="Yes"),100-'Sanitation Data'!E5,IF(AND(ISNUMBER('Sanitation Data'!E5),CU6="No",ISNUMBER('Sanitation Data'!E5)),CONCATENATE("[",ROUND(100-'Sanitation Data'!E5,0),"]"),NA()))</f>
        <v>#N/A</v>
      </c>
      <c r="AG6" s="251" t="e">
        <f>+IF(AND(ISNUMBER('Sanitation Data'!E7),CV6="Yes"),'Sanitation Data'!E7,IF(AND(ISNUMBER('Sanitation Data'!E7),CV6="No",ISNUMBER('Sanitation Data'!E7)),CONCATENATE("[",ROUND('Sanitation Data'!E7,0),"]"),NA()))</f>
        <v>#N/A</v>
      </c>
      <c r="AH6" s="251" t="e">
        <f>+IF(AND(ISNUMBER('Sanitation Data'!E11),CW6="Yes"),'Sanitation Data'!E11,IF(AND(ISNUMBER('Sanitation Data'!E11),CW6="No",ISNUMBER('Sanitation Data'!E11)),CONCATENATE("[",ROUND('Sanitation Data'!E11,0),"]"),NA()))</f>
        <v>#N/A</v>
      </c>
      <c r="AI6" s="251" t="e">
        <f>+IF(AND(ISNUMBER('Sanitation Data'!E12),CX6="Yes"),'Sanitation Data'!E12,IF(AND(ISNUMBER('Sanitation Data'!E12),CX6="No",ISNUMBER('Sanitation Data'!E12)),CONCATENATE("[",ROUND('Sanitation Data'!E12,0),"]"),NA()))</f>
        <v>#N/A</v>
      </c>
      <c r="AJ6" s="251" t="e">
        <f>+IF(AND(ISNUMBER('Sanitation Data'!E13),CY6="Yes"),'Sanitation Data'!E13,IF(AND(ISNUMBER('Sanitation Data'!E13),CY6="No",ISNUMBER('Sanitation Data'!E13)),CONCATENATE("[",ROUND('Sanitation Data'!E13,0),"]"),NA()))</f>
        <v>#N/A</v>
      </c>
      <c r="AK6" s="251" t="e">
        <f>+IF(AND(ISNUMBER('Sanitation Data'!F5),CZ6="Yes"),100-'Sanitation Data'!F5,IF(AND(ISNUMBER('Sanitation Data'!F5),CZ6="No",ISNUMBER('Sanitation Data'!F5)),CONCATENATE("[",ROUND(100-'Sanitation Data'!F5,0),"]"),NA()))</f>
        <v>#N/A</v>
      </c>
      <c r="AL6" s="251" t="e">
        <f>+IF(AND(ISNUMBER('Sanitation Data'!F7),DA6="Yes"),'Sanitation Data'!F7,IF(AND(ISNUMBER('Sanitation Data'!F7),DA6="No",ISNUMBER('Sanitation Data'!F7)),CONCATENATE("[",ROUND('Sanitation Data'!F7,0),"]"),NA()))</f>
        <v>#N/A</v>
      </c>
      <c r="AM6" s="251" t="e">
        <f>+IF(AND(ISNUMBER('Sanitation Data'!F11),DB6="Yes"),'Sanitation Data'!F11,IF(AND(ISNUMBER('Sanitation Data'!F11),DB6="No",ISNUMBER('Sanitation Data'!F11)),CONCATENATE("[",ROUND('Sanitation Data'!F11,0),"]"),NA()))</f>
        <v>#N/A</v>
      </c>
      <c r="AN6" s="251" t="e">
        <f>+IF(AND(ISNUMBER('Sanitation Data'!F12),DC6="Yes"),'Sanitation Data'!F12,IF(AND(ISNUMBER('Sanitation Data'!F12),DC6="No",ISNUMBER('Sanitation Data'!F12)),CONCATENATE("[",ROUND('Sanitation Data'!F12,0),"]"),NA()))</f>
        <v>#N/A</v>
      </c>
      <c r="AO6" s="251" t="e">
        <f>+IF(AND(ISNUMBER('Sanitation Data'!F13),DD6="Yes"),'Sanitation Data'!F13,IF(AND(ISNUMBER('Sanitation Data'!F13),DD6="No",ISNUMBER('Sanitation Data'!F13)),CONCATENATE("[",ROUND('Sanitation Data'!F13,0),"]"),NA()))</f>
        <v>#N/A</v>
      </c>
      <c r="AP6" s="251" t="e">
        <f>+IF(AND(ISNUMBER('Sanitation Data'!G5),DE6="Yes"),100-'Sanitation Data'!G5,IF(AND(ISNUMBER('Sanitation Data'!G5),DE6="No",ISNUMBER('Sanitation Data'!G5)),CONCATENATE("[",ROUND(100-'Sanitation Data'!G5,0),"]"),NA()))</f>
        <v>#N/A</v>
      </c>
      <c r="AQ6" s="251" t="e">
        <f>+IF(AND(ISNUMBER('Sanitation Data'!G7),DF6="Yes"),'Sanitation Data'!G7,IF(AND(ISNUMBER('Sanitation Data'!G7),DF6="No",ISNUMBER('Sanitation Data'!G7)),CONCATENATE("[",ROUND('Sanitation Data'!G7,0),"]"),NA()))</f>
        <v>#N/A</v>
      </c>
      <c r="AR6" s="251" t="e">
        <f>+IF(AND(ISNUMBER('Sanitation Data'!G11),DG6="Yes"),'Sanitation Data'!G11,IF(AND(ISNUMBER('Sanitation Data'!G11),DG6="No",ISNUMBER('Sanitation Data'!G11)),CONCATENATE("[",ROUND('Sanitation Data'!G11,0),"]"),NA()))</f>
        <v>#N/A</v>
      </c>
      <c r="AS6" s="251" t="e">
        <f>+IF(AND(ISNUMBER('Sanitation Data'!G12),DH6="Yes"),'Sanitation Data'!G12,IF(AND(ISNUMBER('Sanitation Data'!G12),DH6="No",ISNUMBER('Sanitation Data'!G12)),CONCATENATE("[",ROUND('Sanitation Data'!G12,0),"]"),NA()))</f>
        <v>#N/A</v>
      </c>
      <c r="AT6" s="251" t="e">
        <f>+IF(AND(ISNUMBER('Sanitation Data'!G13),DI6="Yes"),'Sanitation Data'!G13,IF(AND(ISNUMBER('Sanitation Data'!G13),DI6="No",ISNUMBER('Sanitation Data'!G13)),CONCATENATE("[",ROUND('Sanitation Data'!G13,0),"]"),NA()))</f>
        <v>#N/A</v>
      </c>
      <c r="AU6" s="251" t="e">
        <f>+IF(AND(ISNUMBER('Sanitation Data'!H5),DJ6="Yes"),100-'Sanitation Data'!H5,IF(AND(ISNUMBER('Sanitation Data'!H5),DJ6="No",ISNUMBER('Sanitation Data'!H5)),CONCATENATE("[",ROUND(100-'Sanitation Data'!H5,0),"]"),NA()))</f>
        <v>#N/A</v>
      </c>
      <c r="AV6" s="251" t="e">
        <f>+IF(AND(ISNUMBER('Sanitation Data'!H7),DK6="Yes"),'Sanitation Data'!H7,IF(AND(ISNUMBER('Sanitation Data'!H7),DK6="No",ISNUMBER('Sanitation Data'!H7)),CONCATENATE("[",ROUND('Sanitation Data'!H7,0),"]"),NA()))</f>
        <v>#N/A</v>
      </c>
      <c r="AW6" s="251" t="e">
        <f>+IF(AND(ISNUMBER('Sanitation Data'!H11),DL6="Yes"),'Sanitation Data'!H11,IF(AND(ISNUMBER('Sanitation Data'!H11),DL6="No",ISNUMBER('Sanitation Data'!H11)),CONCATENATE("[",ROUND('Sanitation Data'!H11,0),"]"),NA()))</f>
        <v>#N/A</v>
      </c>
      <c r="AX6" s="251" t="e">
        <f>+IF(AND(ISNUMBER('Sanitation Data'!H12),DM6="Yes"),'Sanitation Data'!H12,IF(AND(ISNUMBER('Sanitation Data'!H12),DM6="No",ISNUMBER('Sanitation Data'!H12)),CONCATENATE("[",ROUND('Sanitation Data'!H12,0),"]"),NA()))</f>
        <v>#N/A</v>
      </c>
      <c r="AY6" s="251" t="e">
        <f>+IF(AND(ISNUMBER('Sanitation Data'!H13),DN6="Yes"),'Sanitation Data'!H13,IF(AND(ISNUMBER('Sanitation Data'!H13),DN6="No",ISNUMBER('Sanitation Data'!H13)),CONCATENATE("[",ROUND('Sanitation Data'!H13,0),"]"),NA()))</f>
        <v>#N/A</v>
      </c>
      <c r="AZ6" s="252" t="e">
        <f>+IF(AND(ISNUMBER('Hygiene Data'!C6),DO6="Yes"),'Hygiene Data'!C6,IF(AND(ISNUMBER('Hygiene Data'!C6),DO6="No",ISNUMBER('Hygiene Data'!C6)),CONCATENATE("[",ROUND('Hygiene Data'!C6,0),"]"),NA()))</f>
        <v>#N/A</v>
      </c>
      <c r="BA6" s="252" t="e">
        <f>+IF(AND(ISNUMBER('Hygiene Data'!C8),DP6="Yes"),'Hygiene Data'!C8,IF(AND(ISNUMBER('Hygiene Data'!C8),DP6="No",ISNUMBER('Hygiene Data'!C8)),CONCATENATE("[",ROUND('Hygiene Data'!C8,0),"]"),NA()))</f>
        <v>#N/A</v>
      </c>
      <c r="BB6" s="252" t="e">
        <f>+IF(AND(ISNUMBER('Hygiene Data'!C10),DQ6="Yes"),'Hygiene Data'!C10,IF(AND(ISNUMBER('Hygiene Data'!C10),DQ6="No",ISNUMBER('Hygiene Data'!C10)),CONCATENATE("[",ROUND('Hygiene Data'!C10,0),"]"),NA()))</f>
        <v>#N/A</v>
      </c>
      <c r="BC6" s="252" t="e">
        <f>+IF(AND(ISNUMBER('Hygiene Data'!D6),DR6="Yes"),'Hygiene Data'!D6,IF(AND(ISNUMBER('Hygiene Data'!D6),DR6="No",ISNUMBER('Hygiene Data'!D6)),CONCATENATE("[",ROUND('Hygiene Data'!D6,0),"]"),NA()))</f>
        <v>#N/A</v>
      </c>
      <c r="BD6" s="252" t="e">
        <f>+IF(AND(ISNUMBER('Hygiene Data'!D8),DS6="Yes"),'Hygiene Data'!D8,IF(AND(ISNUMBER('Hygiene Data'!D8),DS6="No",ISNUMBER('Hygiene Data'!D8)),CONCATENATE("[",ROUND('Hygiene Data'!D8,0),"]"),NA()))</f>
        <v>#N/A</v>
      </c>
      <c r="BE6" s="252" t="e">
        <f>+IF(AND(ISNUMBER('Hygiene Data'!D10),DT6="Yes"),'Hygiene Data'!D10,IF(AND(ISNUMBER('Hygiene Data'!D10),DT6="No",ISNUMBER('Hygiene Data'!D10)),CONCATENATE("[",ROUND('Hygiene Data'!D10,0),"]"),NA()))</f>
        <v>#N/A</v>
      </c>
      <c r="BF6" s="252" t="e">
        <f>+IF(AND(ISNUMBER('Hygiene Data'!E6),DU6="Yes"),'Hygiene Data'!E6,IF(AND(ISNUMBER('Hygiene Data'!E6),DU6="No",ISNUMBER('Hygiene Data'!E6)),CONCATENATE("[",ROUND('Hygiene Data'!E6,0),"]"),NA()))</f>
        <v>#N/A</v>
      </c>
      <c r="BG6" s="252" t="e">
        <f>+IF(AND(ISNUMBER('Hygiene Data'!E8),DV6="Yes"),'Hygiene Data'!E8,IF(AND(ISNUMBER('Hygiene Data'!E8),DV6="No",ISNUMBER('Hygiene Data'!E8)),CONCATENATE("[",ROUND('Hygiene Data'!E8,0),"]"),NA()))</f>
        <v>#N/A</v>
      </c>
      <c r="BH6" s="252" t="e">
        <f>+IF(AND(ISNUMBER('Hygiene Data'!E10),DW6="Yes"),'Hygiene Data'!E10,IF(AND(ISNUMBER('Hygiene Data'!E10),DW6="No",ISNUMBER('Hygiene Data'!E10)),CONCATENATE("[",ROUND('Hygiene Data'!E10,0),"]"),NA()))</f>
        <v>#N/A</v>
      </c>
      <c r="BI6" s="252" t="e">
        <f>+IF(AND(ISNUMBER('Hygiene Data'!F6),DX6="Yes"),'Hygiene Data'!F6,IF(AND(ISNUMBER('Hygiene Data'!F6),DX6="No",ISNUMBER('Hygiene Data'!F6)),CONCATENATE("[",ROUND('Hygiene Data'!F6,0),"]"),NA()))</f>
        <v>#N/A</v>
      </c>
      <c r="BJ6" s="252" t="e">
        <f>+IF(AND(ISNUMBER('Hygiene Data'!F8),DY6="Yes"),'Hygiene Data'!F8,IF(AND(ISNUMBER('Hygiene Data'!F8),DY6="No",ISNUMBER('Hygiene Data'!F8)),CONCATENATE("[",ROUND('Hygiene Data'!F8,0),"]"),NA()))</f>
        <v>#N/A</v>
      </c>
      <c r="BK6" s="252" t="e">
        <f>+IF(AND(ISNUMBER('Hygiene Data'!F10),DZ6="Yes"),'Hygiene Data'!F10,IF(AND(ISNUMBER('Hygiene Data'!F10),DZ6="No",ISNUMBER('Hygiene Data'!F10)),CONCATENATE("[",ROUND('Hygiene Data'!F10,0),"]"),NA()))</f>
        <v>#N/A</v>
      </c>
      <c r="BL6" s="252" t="e">
        <f>+IF(AND(ISNUMBER('Hygiene Data'!G6),EA6="Yes"),'Hygiene Data'!G6,IF(AND(ISNUMBER('Hygiene Data'!G6),EA6="No",ISNUMBER('Hygiene Data'!G6)),CONCATENATE("[",ROUND('Hygiene Data'!G6,0),"]"),NA()))</f>
        <v>#N/A</v>
      </c>
      <c r="BM6" s="252" t="e">
        <f>+IF(AND(ISNUMBER('Hygiene Data'!G8),EB6="Yes"),'Hygiene Data'!G8,IF(AND(ISNUMBER('Hygiene Data'!G8),EB6="No",ISNUMBER('Hygiene Data'!G8)),CONCATENATE("[",ROUND('Hygiene Data'!G8,0),"]"),NA()))</f>
        <v>#N/A</v>
      </c>
      <c r="BN6" s="252" t="e">
        <f>+IF(AND(ISNUMBER('Hygiene Data'!G10),EC6="Yes"),'Hygiene Data'!G10,IF(AND(ISNUMBER('Hygiene Data'!G10),EC6="No",ISNUMBER('Hygiene Data'!G10)),CONCATENATE("[",ROUND('Hygiene Data'!G10,0),"]"),NA()))</f>
        <v>#N/A</v>
      </c>
      <c r="BO6" s="252" t="e">
        <f>+IF(AND(ISNUMBER('Hygiene Data'!H6),ED6="Yes"),'Hygiene Data'!H6,IF(AND(ISNUMBER('Hygiene Data'!H6),ED6="No",ISNUMBER('Hygiene Data'!H6)),CONCATENATE("[",ROUND('Hygiene Data'!H6,0),"]"),NA()))</f>
        <v>#N/A</v>
      </c>
      <c r="BP6" s="252" t="e">
        <f>+IF(AND(ISNUMBER('Hygiene Data'!H8),EE6="Yes"),'Hygiene Data'!H8,IF(AND(ISNUMBER('Hygiene Data'!H8),EE6="No",ISNUMBER('Hygiene Data'!H8)),CONCATENATE("[",ROUND('Hygiene Data'!H8,0),"]"),NA()))</f>
        <v>#N/A</v>
      </c>
      <c r="BQ6" s="252" t="e">
        <f>+IF(AND(ISNUMBER('Hygiene Data'!H10),EF6="Yes"),'Hygiene Data'!H10,IF(AND(ISNUMBER('Hygiene Data'!H10),EF6="No",ISNUMBER('Hygiene Data'!H10)),CONCATENATE("[",ROUND('Hygiene Data'!H10,0),"]"),NA()))</f>
        <v>#N/A</v>
      </c>
      <c r="BS6" s="36">
        <f>+'Water Data'!C28</f>
        <v>0</v>
      </c>
      <c r="BT6" s="36" t="str">
        <f>+'Water Data'!C29</f>
        <v>Yes</v>
      </c>
      <c r="BU6" s="36" t="str">
        <f>+'Water Data'!C30</f>
        <v>Yes</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f>+'Sanitation Data'!C29</f>
        <v>0</v>
      </c>
      <c r="CL6" s="36" t="str">
        <f>+'Sanitation Data'!C30</f>
        <v>Yes</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MOH10</v>
      </c>
      <c r="B7" s="59" t="str">
        <f ca="true">+IF(OFFSET('Water Data'!$A$3,0,10*ROW('Water Data'!A1))="","",OFFSET('Water Data'!$A$3,0,10*ROW('Water Data'!A1)))</f>
        <v>Census</v>
      </c>
      <c r="C7" s="59">
        <f ca="true">+IF(OFFSET('Water Data'!$C$3,0,10*ROW('Water Data'!C1))="","",OFFSET('Water Data'!$C$3,0,10*ROW('Water Data'!C1)))</f>
        <v>2010</v>
      </c>
      <c r="D7" s="250"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0">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99.22</v>
      </c>
      <c r="F7" s="250">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91.07</v>
      </c>
      <c r="G7" s="25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1">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98.995000000000005</v>
      </c>
      <c r="X7" s="25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1"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Yes</v>
      </c>
      <c r="BU7" s="36" t="str">
        <f ca="true">+IF(OFFSET('Water Data'!$C$30,0,10*ROW('Water Data'!C1))="","",OFFSET('Water Data'!$C$30,0,10*ROW('Water Data'!C1)))</f>
        <v>Yes</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Yes</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MOH11</v>
      </c>
      <c r="B8" s="59" t="str">
        <f ca="true">+IF(OFFSET('Water Data'!$A$3,0,10*ROW('Water Data'!A2))="","",OFFSET('Water Data'!$A$3,0,10*ROW('Water Data'!A2)))</f>
        <v>Census</v>
      </c>
      <c r="C8" s="59">
        <f ca="true">+IF(OFFSET('Water Data'!$C$3,0,10*ROW('Water Data'!C2))="","",OFFSET('Water Data'!$C$3,0,10*ROW('Water Data'!C2)))</f>
        <v>2011</v>
      </c>
      <c r="D8" s="250"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0">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99.89</v>
      </c>
      <c r="F8" s="250">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96.55</v>
      </c>
      <c r="G8" s="25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1">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99.33</v>
      </c>
      <c r="X8" s="25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Yes</v>
      </c>
      <c r="BU8" s="36" t="str">
        <f ca="true">+IF(OFFSET('Water Data'!$C$30,0,10*ROW('Water Data'!C2))="","",OFFSET('Water Data'!$C$30,0,10*ROW('Water Data'!C2)))</f>
        <v>Yes</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Yes</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MOH12</v>
      </c>
      <c r="B9" s="59" t="str">
        <f ca="true">+IF(OFFSET('Water Data'!$A$3,0,10*ROW('Water Data'!A3))="","",OFFSET('Water Data'!$A$3,0,10*ROW('Water Data'!A3)))</f>
        <v>Census</v>
      </c>
      <c r="C9" s="59">
        <f ca="true">+IF(OFFSET('Water Data'!$C$3,0,10*ROW('Water Data'!C3))="","",OFFSET('Water Data'!$C$3,0,10*ROW('Water Data'!C3)))</f>
        <v>2012</v>
      </c>
      <c r="D9" s="250"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0">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97.3</v>
      </c>
      <c r="F9" s="25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0"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0"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1">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96.2</v>
      </c>
      <c r="X9" s="25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Yes</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Yes</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MOH13</v>
      </c>
      <c r="B10" s="59" t="str">
        <f ca="true">+IF(OFFSET('Water Data'!$A$3,0,10*ROW('Water Data'!A4))="","",OFFSET('Water Data'!$A$3,0,10*ROW('Water Data'!A4)))</f>
        <v>Census</v>
      </c>
      <c r="C10" s="59">
        <f ca="true">+IF(OFFSET('Water Data'!$C$3,0,10*ROW('Water Data'!C4))="","",OFFSET('Water Data'!$C$3,0,10*ROW('Water Data'!C4)))</f>
        <v>2013</v>
      </c>
      <c r="D10" s="25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0">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97.38</v>
      </c>
      <c r="F10" s="25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1">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96.914999999999992</v>
      </c>
      <c r="X10" s="25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Yes</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Yes</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MOH14</v>
      </c>
      <c r="B11" s="59" t="str">
        <f ca="true">+IF(OFFSET('Water Data'!$A$3,0,10*ROW('Water Data'!A5))="","",OFFSET('Water Data'!$A$3,0,10*ROW('Water Data'!A5)))</f>
        <v>Census</v>
      </c>
      <c r="C11" s="59">
        <f ca="true">+IF(OFFSET('Water Data'!$C$3,0,10*ROW('Water Data'!C5))="","",OFFSET('Water Data'!$C$3,0,10*ROW('Water Data'!C5)))</f>
        <v>2014</v>
      </c>
      <c r="D11" s="250"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0">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97.99</v>
      </c>
      <c r="F11" s="25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0"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0"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1">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97.89</v>
      </c>
      <c r="X11" s="25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1"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1"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1"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2"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2"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2"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Yes</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Yes</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MOH15</v>
      </c>
      <c r="B12" s="59" t="str">
        <f ca="true">+IF(OFFSET('Water Data'!$A$3,0,10*ROW('Water Data'!A6))="","",OFFSET('Water Data'!$A$3,0,10*ROW('Water Data'!A6)))</f>
        <v>Census</v>
      </c>
      <c r="C12" s="59">
        <f ca="true">+IF(OFFSET('Water Data'!$C$3,0,10*ROW('Water Data'!C6))="","",OFFSET('Water Data'!$C$3,0,10*ROW('Water Data'!C6)))</f>
        <v>2015</v>
      </c>
      <c r="D12" s="250"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0">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98.6</v>
      </c>
      <c r="F12" s="25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1"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1">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98.65</v>
      </c>
      <c r="X12" s="25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Yes</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Yes</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MOH16</v>
      </c>
      <c r="B13" s="59" t="str">
        <f ca="true">+IF(OFFSET('Water Data'!$A$3,0,10*ROW('Water Data'!A7))="","",OFFSET('Water Data'!$A$3,0,10*ROW('Water Data'!A7)))</f>
        <v>Census</v>
      </c>
      <c r="C13" s="59">
        <f ca="true">+IF(OFFSET('Water Data'!$C$3,0,10*ROW('Water Data'!C7))="","",OFFSET('Water Data'!$C$3,0,10*ROW('Water Data'!C7)))</f>
        <v>2016</v>
      </c>
      <c r="D13" s="25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0">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96.62</v>
      </c>
      <c r="F13" s="25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1">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98.115000000000009</v>
      </c>
      <c r="X13" s="25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Yes</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Yes</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32" t="s">
        <v>29</v>
      </c>
      <c r="B1" s="333" t="s">
        <v>193</v>
      </c>
      <c r="C1" s="580" t="s">
        <v>179</v>
      </c>
      <c r="D1" s="581"/>
      <c r="E1" s="581"/>
      <c r="F1" s="581"/>
      <c r="G1" s="581"/>
      <c r="H1" s="582"/>
      <c r="I1" s="11"/>
      <c r="J1" s="11"/>
      <c r="K1" s="332" t="s">
        <v>29</v>
      </c>
      <c r="L1" s="333" t="s">
        <v>195</v>
      </c>
      <c r="M1" s="580" t="s">
        <v>179</v>
      </c>
      <c r="N1" s="581"/>
      <c r="O1" s="581"/>
      <c r="P1" s="581"/>
      <c r="Q1" s="581"/>
      <c r="R1" s="582"/>
      <c r="S1" s="11"/>
      <c r="T1" s="11"/>
      <c r="U1" s="332" t="s">
        <v>29</v>
      </c>
      <c r="V1" s="333" t="s">
        <v>197</v>
      </c>
      <c r="W1" s="580" t="s">
        <v>179</v>
      </c>
      <c r="X1" s="581"/>
      <c r="Y1" s="581"/>
      <c r="Z1" s="581"/>
      <c r="AA1" s="581"/>
      <c r="AB1" s="582"/>
      <c r="AC1" s="11"/>
      <c r="AD1" s="11"/>
      <c r="AE1" s="332" t="s">
        <v>29</v>
      </c>
      <c r="AF1" s="333" t="s">
        <v>199</v>
      </c>
      <c r="AG1" s="580" t="s">
        <v>179</v>
      </c>
      <c r="AH1" s="581"/>
      <c r="AI1" s="581"/>
      <c r="AJ1" s="581"/>
      <c r="AK1" s="581"/>
      <c r="AL1" s="582"/>
      <c r="AM1" s="11"/>
      <c r="AN1" s="11"/>
      <c r="AO1" s="332" t="s">
        <v>29</v>
      </c>
      <c r="AP1" s="333" t="s">
        <v>205</v>
      </c>
      <c r="AQ1" s="580" t="s">
        <v>179</v>
      </c>
      <c r="AR1" s="581"/>
      <c r="AS1" s="581"/>
      <c r="AT1" s="581"/>
      <c r="AU1" s="581"/>
      <c r="AV1" s="582"/>
      <c r="AW1" s="11"/>
      <c r="AX1" s="11"/>
      <c r="AY1" s="332" t="s">
        <v>29</v>
      </c>
      <c r="AZ1" s="453" t="s">
        <v>207</v>
      </c>
      <c r="BA1" s="580" t="s">
        <v>179</v>
      </c>
      <c r="BB1" s="580"/>
      <c r="BC1" s="580"/>
      <c r="BD1" s="580"/>
      <c r="BE1" s="580"/>
      <c r="BF1" s="591"/>
      <c r="BG1" s="11"/>
      <c r="BH1" s="11"/>
      <c r="BI1" s="332" t="s">
        <v>29</v>
      </c>
      <c r="BJ1" s="333" t="s">
        <v>210</v>
      </c>
      <c r="BK1" s="580" t="s">
        <v>179</v>
      </c>
      <c r="BL1" s="581"/>
      <c r="BM1" s="581"/>
      <c r="BN1" s="581"/>
      <c r="BO1" s="581"/>
      <c r="BP1" s="582"/>
      <c r="BQ1" s="11"/>
      <c r="BR1" s="11"/>
      <c r="BS1" s="332" t="s">
        <v>29</v>
      </c>
      <c r="BT1" s="333" t="s">
        <v>212</v>
      </c>
      <c r="BU1" s="580" t="s">
        <v>179</v>
      </c>
      <c r="BV1" s="581"/>
      <c r="BW1" s="581"/>
      <c r="BX1" s="581"/>
      <c r="BY1" s="581"/>
      <c r="BZ1" s="582"/>
      <c r="CA1" s="11"/>
      <c r="CB1" s="11"/>
    </row>
    <row r="2" x14ac:dyDescent="0.25">
      <c r="A2" s="334" t="s">
        <v>192</v>
      </c>
      <c r="B2" s="335"/>
      <c r="C2" s="583"/>
      <c r="D2" s="583"/>
      <c r="E2" s="583"/>
      <c r="F2" s="583"/>
      <c r="G2" s="583"/>
      <c r="H2" s="584"/>
      <c r="I2" s="11"/>
      <c r="J2" s="11"/>
      <c r="K2" s="334" t="s">
        <v>194</v>
      </c>
      <c r="L2" s="335"/>
      <c r="M2" s="583"/>
      <c r="N2" s="583"/>
      <c r="O2" s="583"/>
      <c r="P2" s="583"/>
      <c r="Q2" s="583"/>
      <c r="R2" s="584"/>
      <c r="S2" s="11"/>
      <c r="T2" s="11"/>
      <c r="U2" s="334" t="s">
        <v>196</v>
      </c>
      <c r="V2" s="335"/>
      <c r="W2" s="583"/>
      <c r="X2" s="583"/>
      <c r="Y2" s="583"/>
      <c r="Z2" s="583"/>
      <c r="AA2" s="583"/>
      <c r="AB2" s="584"/>
      <c r="AC2" s="11"/>
      <c r="AD2" s="11"/>
      <c r="AE2" s="334" t="s">
        <v>198</v>
      </c>
      <c r="AF2" s="335"/>
      <c r="AG2" s="583"/>
      <c r="AH2" s="583"/>
      <c r="AI2" s="583"/>
      <c r="AJ2" s="583"/>
      <c r="AK2" s="583"/>
      <c r="AL2" s="584"/>
      <c r="AM2" s="11"/>
      <c r="AN2" s="11"/>
      <c r="AO2" s="334" t="s">
        <v>204</v>
      </c>
      <c r="AP2" s="335"/>
      <c r="AQ2" s="583"/>
      <c r="AR2" s="583"/>
      <c r="AS2" s="583"/>
      <c r="AT2" s="583"/>
      <c r="AU2" s="583"/>
      <c r="AV2" s="584"/>
      <c r="AW2" s="11"/>
      <c r="AX2" s="11"/>
      <c r="AY2" s="334" t="s">
        <v>206</v>
      </c>
      <c r="AZ2" s="336"/>
      <c r="BA2" s="592"/>
      <c r="BB2" s="592"/>
      <c r="BC2" s="592"/>
      <c r="BD2" s="592"/>
      <c r="BE2" s="592"/>
      <c r="BF2" s="593"/>
      <c r="BG2" s="11"/>
      <c r="BH2" s="11"/>
      <c r="BI2" s="334" t="s">
        <v>209</v>
      </c>
      <c r="BJ2" s="335"/>
      <c r="BK2" s="583"/>
      <c r="BL2" s="583"/>
      <c r="BM2" s="583"/>
      <c r="BN2" s="583"/>
      <c r="BO2" s="583"/>
      <c r="BP2" s="584"/>
      <c r="BQ2" s="11"/>
      <c r="BR2" s="11"/>
      <c r="BS2" s="334" t="s">
        <v>211</v>
      </c>
      <c r="BT2" s="335"/>
      <c r="BU2" s="583"/>
      <c r="BV2" s="583"/>
      <c r="BW2" s="583"/>
      <c r="BX2" s="583"/>
      <c r="BY2" s="583"/>
      <c r="BZ2" s="584"/>
      <c r="CA2" s="11"/>
      <c r="CB2" s="11"/>
    </row>
    <row r="3" x14ac:dyDescent="0.25">
      <c r="A3" s="337" t="s">
        <v>180</v>
      </c>
      <c r="B3" s="338"/>
      <c r="C3" s="585">
        <v>2009</v>
      </c>
      <c r="D3" s="586"/>
      <c r="E3" s="586"/>
      <c r="F3" s="586"/>
      <c r="G3" s="586"/>
      <c r="H3" s="587"/>
      <c r="I3" s="11"/>
      <c r="J3" s="11"/>
      <c r="K3" s="337" t="s">
        <v>180</v>
      </c>
      <c r="L3" s="338"/>
      <c r="M3" s="585">
        <v>2010</v>
      </c>
      <c r="N3" s="586"/>
      <c r="O3" s="586"/>
      <c r="P3" s="586"/>
      <c r="Q3" s="586"/>
      <c r="R3" s="587"/>
      <c r="S3" s="11"/>
      <c r="T3" s="11"/>
      <c r="U3" s="337" t="s">
        <v>180</v>
      </c>
      <c r="V3" s="338"/>
      <c r="W3" s="585">
        <v>2011</v>
      </c>
      <c r="X3" s="586"/>
      <c r="Y3" s="586"/>
      <c r="Z3" s="586"/>
      <c r="AA3" s="586"/>
      <c r="AB3" s="587"/>
      <c r="AC3" s="11"/>
      <c r="AD3" s="11"/>
      <c r="AE3" s="337" t="s">
        <v>180</v>
      </c>
      <c r="AF3" s="338"/>
      <c r="AG3" s="585">
        <v>2012</v>
      </c>
      <c r="AH3" s="586"/>
      <c r="AI3" s="586"/>
      <c r="AJ3" s="586"/>
      <c r="AK3" s="586"/>
      <c r="AL3" s="587"/>
      <c r="AM3" s="11"/>
      <c r="AN3" s="11"/>
      <c r="AO3" s="337" t="s">
        <v>180</v>
      </c>
      <c r="AP3" s="338"/>
      <c r="AQ3" s="585">
        <v>2013</v>
      </c>
      <c r="AR3" s="586"/>
      <c r="AS3" s="586"/>
      <c r="AT3" s="586"/>
      <c r="AU3" s="586"/>
      <c r="AV3" s="587"/>
      <c r="AW3" s="11"/>
      <c r="AX3" s="11"/>
      <c r="AY3" s="337" t="s">
        <v>180</v>
      </c>
      <c r="AZ3" s="339"/>
      <c r="BA3" s="585">
        <v>2014</v>
      </c>
      <c r="BB3" s="585"/>
      <c r="BC3" s="585"/>
      <c r="BD3" s="585"/>
      <c r="BE3" s="585"/>
      <c r="BF3" s="594"/>
      <c r="BG3" s="11"/>
      <c r="BH3" s="11"/>
      <c r="BI3" s="337" t="s">
        <v>180</v>
      </c>
      <c r="BJ3" s="338"/>
      <c r="BK3" s="585">
        <v>2015</v>
      </c>
      <c r="BL3" s="586"/>
      <c r="BM3" s="586"/>
      <c r="BN3" s="586"/>
      <c r="BO3" s="586"/>
      <c r="BP3" s="587"/>
      <c r="BQ3" s="11"/>
      <c r="BR3" s="11"/>
      <c r="BS3" s="337" t="s">
        <v>180</v>
      </c>
      <c r="BT3" s="338"/>
      <c r="BU3" s="585">
        <v>2016</v>
      </c>
      <c r="BV3" s="586"/>
      <c r="BW3" s="586"/>
      <c r="BX3" s="586"/>
      <c r="BY3" s="586"/>
      <c r="BZ3" s="587"/>
      <c r="CA3" s="11"/>
      <c r="CB3" s="11"/>
    </row>
    <row r="4" s="4" customFormat="true" ht="18" customHeight="true" x14ac:dyDescent="0.25">
      <c r="A4" s="340" t="s">
        <v>221</v>
      </c>
      <c r="B4" s="341" t="s">
        <v>57</v>
      </c>
      <c r="C4" s="342" t="s">
        <v>7</v>
      </c>
      <c r="D4" s="343" t="s">
        <v>1</v>
      </c>
      <c r="E4" s="343" t="s">
        <v>2</v>
      </c>
      <c r="F4" s="343" t="s">
        <v>16</v>
      </c>
      <c r="G4" s="343" t="s">
        <v>17</v>
      </c>
      <c r="H4" s="344" t="s">
        <v>18</v>
      </c>
      <c r="I4" s="26"/>
      <c r="J4" s="26"/>
      <c r="K4" s="340" t="s">
        <v>221</v>
      </c>
      <c r="L4" s="341" t="s">
        <v>57</v>
      </c>
      <c r="M4" s="342" t="s">
        <v>7</v>
      </c>
      <c r="N4" s="343" t="s">
        <v>1</v>
      </c>
      <c r="O4" s="343" t="s">
        <v>2</v>
      </c>
      <c r="P4" s="343" t="s">
        <v>16</v>
      </c>
      <c r="Q4" s="343" t="s">
        <v>17</v>
      </c>
      <c r="R4" s="344" t="s">
        <v>18</v>
      </c>
      <c r="S4" s="26"/>
      <c r="T4" s="26"/>
      <c r="U4" s="340" t="s">
        <v>221</v>
      </c>
      <c r="V4" s="341" t="s">
        <v>57</v>
      </c>
      <c r="W4" s="342" t="s">
        <v>7</v>
      </c>
      <c r="X4" s="343" t="s">
        <v>1</v>
      </c>
      <c r="Y4" s="343" t="s">
        <v>2</v>
      </c>
      <c r="Z4" s="343" t="s">
        <v>16</v>
      </c>
      <c r="AA4" s="343" t="s">
        <v>17</v>
      </c>
      <c r="AB4" s="344" t="s">
        <v>18</v>
      </c>
      <c r="AC4" s="26"/>
      <c r="AD4" s="26"/>
      <c r="AE4" s="340" t="s">
        <v>221</v>
      </c>
      <c r="AF4" s="341" t="s">
        <v>57</v>
      </c>
      <c r="AG4" s="342" t="s">
        <v>7</v>
      </c>
      <c r="AH4" s="343" t="s">
        <v>1</v>
      </c>
      <c r="AI4" s="343" t="s">
        <v>2</v>
      </c>
      <c r="AJ4" s="343" t="s">
        <v>16</v>
      </c>
      <c r="AK4" s="343" t="s">
        <v>17</v>
      </c>
      <c r="AL4" s="344" t="s">
        <v>18</v>
      </c>
      <c r="AM4" s="26"/>
      <c r="AN4" s="26"/>
      <c r="AO4" s="340" t="s">
        <v>221</v>
      </c>
      <c r="AP4" s="341" t="s">
        <v>57</v>
      </c>
      <c r="AQ4" s="342" t="s">
        <v>7</v>
      </c>
      <c r="AR4" s="343" t="s">
        <v>1</v>
      </c>
      <c r="AS4" s="343" t="s">
        <v>2</v>
      </c>
      <c r="AT4" s="343" t="s">
        <v>16</v>
      </c>
      <c r="AU4" s="343" t="s">
        <v>17</v>
      </c>
      <c r="AV4" s="344" t="s">
        <v>18</v>
      </c>
      <c r="AW4" s="26"/>
      <c r="AX4" s="26"/>
      <c r="AY4" s="340" t="s">
        <v>221</v>
      </c>
      <c r="AZ4" s="345" t="s">
        <v>57</v>
      </c>
      <c r="BA4" s="342" t="s">
        <v>7</v>
      </c>
      <c r="BB4" s="343" t="s">
        <v>1</v>
      </c>
      <c r="BC4" s="343" t="s">
        <v>2</v>
      </c>
      <c r="BD4" s="343" t="s">
        <v>16</v>
      </c>
      <c r="BE4" s="343" t="s">
        <v>17</v>
      </c>
      <c r="BF4" s="344" t="s">
        <v>18</v>
      </c>
      <c r="BG4" s="26"/>
      <c r="BH4" s="26"/>
      <c r="BI4" s="340" t="s">
        <v>221</v>
      </c>
      <c r="BJ4" s="341" t="s">
        <v>57</v>
      </c>
      <c r="BK4" s="342" t="s">
        <v>7</v>
      </c>
      <c r="BL4" s="343" t="s">
        <v>1</v>
      </c>
      <c r="BM4" s="343" t="s">
        <v>2</v>
      </c>
      <c r="BN4" s="343" t="s">
        <v>16</v>
      </c>
      <c r="BO4" s="343" t="s">
        <v>17</v>
      </c>
      <c r="BP4" s="344" t="s">
        <v>18</v>
      </c>
      <c r="BQ4" s="26"/>
      <c r="BR4" s="26"/>
      <c r="BS4" s="340" t="s">
        <v>221</v>
      </c>
      <c r="BT4" s="341" t="s">
        <v>57</v>
      </c>
      <c r="BU4" s="342" t="s">
        <v>7</v>
      </c>
      <c r="BV4" s="343" t="s">
        <v>1</v>
      </c>
      <c r="BW4" s="343" t="s">
        <v>2</v>
      </c>
      <c r="BX4" s="343" t="s">
        <v>16</v>
      </c>
      <c r="BY4" s="343" t="s">
        <v>17</v>
      </c>
      <c r="BZ4" s="344" t="s">
        <v>18</v>
      </c>
      <c r="CA4" s="26"/>
      <c r="CB4" s="26"/>
      <c r="CC4" s="327"/>
      <c r="CM4" s="327"/>
      <c r="CW4" s="327"/>
      <c r="DG4" s="327"/>
      <c r="DQ4" s="327"/>
      <c r="EA4" s="327"/>
      <c r="EK4" s="327"/>
      <c r="EU4" s="327"/>
      <c r="FE4" s="327"/>
      <c r="FO4" s="327"/>
      <c r="FY4" s="327"/>
      <c r="GI4" s="327"/>
      <c r="GS4" s="327"/>
      <c r="HC4" s="327"/>
      <c r="HM4" s="327"/>
      <c r="HW4" s="327"/>
    </row>
    <row r="5" s="4" customFormat="true" x14ac:dyDescent="0.25">
      <c r="A5" s="316"/>
      <c r="B5" s="15" t="s">
        <v>24</v>
      </c>
      <c r="C5" s="9" t="str">
        <f>IF(COUNTA(C14)=0,"",C14)</f>
        <v/>
      </c>
      <c r="D5" s="9" t="str">
        <f t="shared" ref="D5:H5" si="0">IF(COUNTA(D14)=0,"",D14)</f>
        <v/>
      </c>
      <c r="E5" s="9" t="str">
        <f t="shared" si="0"/>
        <v/>
      </c>
      <c r="F5" s="9" t="str">
        <f t="shared" si="0"/>
        <v/>
      </c>
      <c r="G5" s="9" t="str">
        <f t="shared" si="0"/>
        <v/>
      </c>
      <c r="H5" s="33" t="str">
        <f t="shared" si="0"/>
        <v/>
      </c>
      <c r="I5" s="26"/>
      <c r="J5" s="26"/>
      <c r="K5" s="316"/>
      <c r="L5" s="15" t="s">
        <v>24</v>
      </c>
      <c r="M5" s="9" t="str">
        <f>IF(COUNTA(M14)=0,"",M14)</f>
        <v/>
      </c>
      <c r="N5" s="9" t="str">
        <f t="shared" ref="N5:R5" si="1">IF(COUNTA(N14)=0,"",N14)</f>
        <v/>
      </c>
      <c r="O5" s="9" t="str">
        <f t="shared" si="1"/>
        <v/>
      </c>
      <c r="P5" s="9" t="str">
        <f t="shared" si="1"/>
        <v/>
      </c>
      <c r="Q5" s="9" t="str">
        <f t="shared" si="1"/>
        <v/>
      </c>
      <c r="R5" s="33" t="str">
        <f t="shared" si="1"/>
        <v/>
      </c>
      <c r="S5" s="26"/>
      <c r="T5" s="26"/>
      <c r="U5" s="316"/>
      <c r="V5" s="15" t="s">
        <v>24</v>
      </c>
      <c r="W5" s="9" t="str">
        <f>IF(COUNTA(W14)=0,"",W14)</f>
        <v/>
      </c>
      <c r="X5" s="9" t="str">
        <f t="shared" ref="X5:AB5" si="2">IF(COUNTA(X14)=0,"",X14)</f>
        <v/>
      </c>
      <c r="Y5" s="9" t="str">
        <f t="shared" si="2"/>
        <v/>
      </c>
      <c r="Z5" s="9" t="str">
        <f t="shared" si="2"/>
        <v/>
      </c>
      <c r="AA5" s="9" t="str">
        <f t="shared" si="2"/>
        <v/>
      </c>
      <c r="AB5" s="33" t="str">
        <f t="shared" si="2"/>
        <v/>
      </c>
      <c r="AC5" s="26"/>
      <c r="AD5" s="26"/>
      <c r="AE5" s="316"/>
      <c r="AF5" s="15" t="s">
        <v>24</v>
      </c>
      <c r="AG5" s="9" t="str">
        <f>IF(COUNTA(AG14)=0,"",AG14)</f>
        <v/>
      </c>
      <c r="AH5" s="9" t="str">
        <f t="shared" ref="AH5:AL5" si="3">IF(COUNTA(AH14)=0,"",AH14)</f>
        <v/>
      </c>
      <c r="AI5" s="9" t="str">
        <f t="shared" si="3"/>
        <v/>
      </c>
      <c r="AJ5" s="9" t="str">
        <f t="shared" si="3"/>
        <v/>
      </c>
      <c r="AK5" s="9" t="str">
        <f t="shared" si="3"/>
        <v/>
      </c>
      <c r="AL5" s="33" t="str">
        <f t="shared" si="3"/>
        <v/>
      </c>
      <c r="AM5" s="26"/>
      <c r="AN5" s="26"/>
      <c r="AO5" s="316"/>
      <c r="AP5" s="15" t="s">
        <v>24</v>
      </c>
      <c r="AQ5" s="9" t="str">
        <f>IF(COUNTA(AQ14)=0,"",AQ14)</f>
        <v/>
      </c>
      <c r="AR5" s="9" t="str">
        <f t="shared" ref="AR5:AV5" si="4">IF(COUNTA(AR14)=0,"",AR14)</f>
        <v/>
      </c>
      <c r="AS5" s="9" t="str">
        <f t="shared" si="4"/>
        <v/>
      </c>
      <c r="AT5" s="9" t="str">
        <f t="shared" si="4"/>
        <v/>
      </c>
      <c r="AU5" s="9" t="str">
        <f t="shared" si="4"/>
        <v/>
      </c>
      <c r="AV5" s="33" t="str">
        <f t="shared" si="4"/>
        <v/>
      </c>
      <c r="AW5" s="26"/>
      <c r="AX5" s="26"/>
      <c r="AY5" s="316"/>
      <c r="AZ5" s="140" t="s">
        <v>24</v>
      </c>
      <c r="BA5" s="9" t="str">
        <f>IF(COUNTA(BA14)=0,"",BA14)</f>
        <v/>
      </c>
      <c r="BB5" s="9" t="str">
        <f t="shared" ref="BB5:BF5" si="5">IF(COUNTA(BB14)=0,"",BB14)</f>
        <v/>
      </c>
      <c r="BC5" s="9" t="str">
        <f t="shared" si="5"/>
        <v/>
      </c>
      <c r="BD5" s="9" t="str">
        <f t="shared" si="5"/>
        <v/>
      </c>
      <c r="BE5" s="9" t="str">
        <f t="shared" si="5"/>
        <v/>
      </c>
      <c r="BF5" s="33" t="str">
        <f t="shared" si="5"/>
        <v/>
      </c>
      <c r="BG5" s="26"/>
      <c r="BH5" s="26"/>
      <c r="BI5" s="316"/>
      <c r="BJ5" s="15" t="s">
        <v>24</v>
      </c>
      <c r="BK5" s="9" t="str">
        <f>IF(COUNTA(BK14)=0,"",BK14)</f>
        <v/>
      </c>
      <c r="BL5" s="9" t="str">
        <f t="shared" ref="BL5:BP5" si="6">IF(COUNTA(BL14)=0,"",BL14)</f>
        <v/>
      </c>
      <c r="BM5" s="9" t="str">
        <f t="shared" si="6"/>
        <v/>
      </c>
      <c r="BN5" s="9" t="str">
        <f t="shared" si="6"/>
        <v/>
      </c>
      <c r="BO5" s="9" t="str">
        <f t="shared" si="6"/>
        <v/>
      </c>
      <c r="BP5" s="33" t="str">
        <f t="shared" si="6"/>
        <v/>
      </c>
      <c r="BQ5" s="26"/>
      <c r="BR5" s="26"/>
      <c r="BS5" s="316"/>
      <c r="BT5" s="15" t="s">
        <v>24</v>
      </c>
      <c r="BU5" s="9" t="str">
        <f>IF(COUNTA(BU14)=0,"",BU14)</f>
        <v/>
      </c>
      <c r="BV5" s="9" t="str">
        <f t="shared" ref="BV5:BZ5" si="7">IF(COUNTA(BV14)=0,"",BV14)</f>
        <v/>
      </c>
      <c r="BW5" s="9" t="str">
        <f t="shared" si="7"/>
        <v/>
      </c>
      <c r="BX5" s="9" t="str">
        <f t="shared" si="7"/>
        <v/>
      </c>
      <c r="BY5" s="9" t="str">
        <f t="shared" si="7"/>
        <v/>
      </c>
      <c r="BZ5" s="33" t="str">
        <f t="shared" si="7"/>
        <v/>
      </c>
      <c r="CA5" s="26"/>
      <c r="CB5" s="26"/>
      <c r="CC5" s="327"/>
      <c r="CM5" s="327"/>
      <c r="CW5" s="327"/>
      <c r="DG5" s="327"/>
      <c r="DQ5" s="327"/>
      <c r="EA5" s="327"/>
      <c r="EK5" s="327"/>
      <c r="EU5" s="327"/>
      <c r="FE5" s="327"/>
      <c r="FO5" s="327"/>
      <c r="FY5" s="327"/>
      <c r="GI5" s="327"/>
      <c r="GS5" s="327"/>
      <c r="HC5" s="327"/>
      <c r="HM5" s="327"/>
      <c r="HW5" s="327"/>
    </row>
    <row r="6" s="4" customFormat="true" x14ac:dyDescent="0.25">
      <c r="A6" s="316"/>
      <c r="B6" s="15"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3" t="str">
        <f>IF((COUNTA(H15:H26)=0)+(COUNTA(H14)=0),"",100-H14-SUMPRODUCT(B15:B26,H15:H26))</f>
        <v/>
      </c>
      <c r="I6" s="26"/>
      <c r="J6" s="26"/>
      <c r="K6" s="316"/>
      <c r="L6" s="15"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3" t="str">
        <f>IF((COUNTA(R15:R26)=0)+(COUNTA(R14)=0),"",100-R14-SUMPRODUCT(L15:L26,R15:R26))</f>
        <v/>
      </c>
      <c r="S6" s="26"/>
      <c r="T6" s="26"/>
      <c r="U6" s="316"/>
      <c r="V6" s="15"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3" t="str">
        <f>IF((COUNTA(AB15:AB26)=0)+(COUNTA(AB14)=0),"",100-AB14-SUMPRODUCT(V15:V26,AB15:AB26))</f>
        <v/>
      </c>
      <c r="AC6" s="26"/>
      <c r="AD6" s="26"/>
      <c r="AE6" s="316"/>
      <c r="AF6" s="15"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3" t="str">
        <f>IF((COUNTA(AL15:AL26)=0)+(COUNTA(AL14)=0),"",100-AL14-SUMPRODUCT(AF15:AF26,AL15:AL26))</f>
        <v/>
      </c>
      <c r="AM6" s="26"/>
      <c r="AN6" s="26"/>
      <c r="AO6" s="316"/>
      <c r="AP6" s="15"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3" t="str">
        <f>IF((COUNTA(AV15:AV26)=0)+(COUNTA(AV14)=0),"",100-AV14-SUMPRODUCT(AP15:AP26,AV15:AV26))</f>
        <v/>
      </c>
      <c r="AW6" s="26"/>
      <c r="AX6" s="26"/>
      <c r="AY6" s="316"/>
      <c r="AZ6" s="140" t="s">
        <v>0</v>
      </c>
      <c r="BA6" s="9" t="str">
        <f>IF((COUNTA(BA15:BA26)=0)+(COUNTA(BA14)=0),"",100-BA14-SUMPRODUCT(AZ15:AZ26,BA15:BA26))</f>
        <v/>
      </c>
      <c r="BB6" s="9" t="str">
        <f>IF((COUNTA(BB15:BB26)=0)+(COUNTA(BB14)=0),"",100-BB14-SUMPRODUCT(AZ15:AZ26,BB15:BB26))</f>
        <v/>
      </c>
      <c r="BC6" s="9" t="str">
        <f>IF((COUNTA(BC15:BC26)=0)+(COUNTA(BC14)=0),"",100-BC14-SUMPRODUCT(AZ15:AZ26,BC15:BC26))</f>
        <v/>
      </c>
      <c r="BD6" s="9" t="str">
        <f>IF((COUNTA(BD15:BD26)=0)+(COUNTA(BD14)=0),"",100-BD14-SUMPRODUCT(AZ15:AZ26,BD15:BD26))</f>
        <v/>
      </c>
      <c r="BE6" s="9" t="str">
        <f>IF((COUNTA(BE15:BE26)=0)+(COUNTA(BE14)=0),"",100-BE14-SUMPRODUCT(AZ15:AZ26,BE15:BE26))</f>
        <v/>
      </c>
      <c r="BF6" s="33" t="str">
        <f>IF((COUNTA(BF15:BF26)=0)+(COUNTA(BF14)=0),"",100-BF14-SUMPRODUCT(AZ15:AZ26,BF15:BF26))</f>
        <v/>
      </c>
      <c r="BG6" s="26"/>
      <c r="BH6" s="26"/>
      <c r="BI6" s="316"/>
      <c r="BJ6" s="15" t="s">
        <v>0</v>
      </c>
      <c r="BK6" s="9" t="str">
        <f>IF((COUNTA(BK15:BK26)=0)+(COUNTA(BK14)=0),"",100-BK14-SUMPRODUCT(BJ15:BJ26,BK15:BK26))</f>
        <v/>
      </c>
      <c r="BL6" s="9" t="str">
        <f>IF((COUNTA(BL15:BL26)=0)+(COUNTA(BL14)=0),"",100-BL14-SUMPRODUCT(BJ15:BJ26,BL15:BL26))</f>
        <v/>
      </c>
      <c r="BM6" s="9" t="str">
        <f>IF((COUNTA(BM15:BM26)=0)+(COUNTA(BM14)=0),"",100-BM14-SUMPRODUCT(BJ15:BJ26,BM15:BM26))</f>
        <v/>
      </c>
      <c r="BN6" s="9" t="str">
        <f>IF((COUNTA(BN15:BN26)=0)+(COUNTA(BN14)=0),"",100-BN14-SUMPRODUCT(BJ15:BJ26,BN15:BN26))</f>
        <v/>
      </c>
      <c r="BO6" s="9" t="str">
        <f>IF((COUNTA(BO15:BO26)=0)+(COUNTA(BO14)=0),"",100-BO14-SUMPRODUCT(BJ15:BJ26,BO15:BO26))</f>
        <v/>
      </c>
      <c r="BP6" s="33" t="str">
        <f>IF((COUNTA(BP15:BP26)=0)+(COUNTA(BP14)=0),"",100-BP14-SUMPRODUCT(BJ15:BJ26,BP15:BP26))</f>
        <v/>
      </c>
      <c r="BQ6" s="26"/>
      <c r="BR6" s="26"/>
      <c r="BS6" s="316"/>
      <c r="BT6" s="15" t="s">
        <v>0</v>
      </c>
      <c r="BU6" s="9" t="str">
        <f>IF((COUNTA(BU15:BU26)=0)+(COUNTA(BU14)=0),"",100-BU14-SUMPRODUCT(BT15:BT26,BU15:BU26))</f>
        <v/>
      </c>
      <c r="BV6" s="9" t="str">
        <f>IF((COUNTA(BV15:BV26)=0)+(COUNTA(BV14)=0),"",100-BV14-SUMPRODUCT(BT15:BT26,BV15:BV26))</f>
        <v/>
      </c>
      <c r="BW6" s="9" t="str">
        <f>IF((COUNTA(BW15:BW26)=0)+(COUNTA(BW14)=0),"",100-BW14-SUMPRODUCT(BT15:BT26,BW15:BW26))</f>
        <v/>
      </c>
      <c r="BX6" s="9" t="str">
        <f>IF((COUNTA(BX15:BX26)=0)+(COUNTA(BX14)=0),"",100-BX14-SUMPRODUCT(BT15:BT26,BX15:BX26))</f>
        <v/>
      </c>
      <c r="BY6" s="9" t="str">
        <f>IF((COUNTA(BY15:BY26)=0)+(COUNTA(BY14)=0),"",100-BY14-SUMPRODUCT(BT15:BT26,BY15:BY26))</f>
        <v/>
      </c>
      <c r="BZ6" s="33" t="str">
        <f>IF((COUNTA(BZ15:BZ26)=0)+(COUNTA(BZ14)=0),"",100-BZ14-SUMPRODUCT(BT15:BT26,BZ15:BZ26))</f>
        <v/>
      </c>
      <c r="CA6" s="26"/>
      <c r="CB6" s="26"/>
      <c r="CC6" s="327"/>
      <c r="CM6" s="327"/>
      <c r="CW6" s="327"/>
      <c r="DG6" s="327"/>
      <c r="DQ6" s="327"/>
      <c r="EA6" s="327"/>
      <c r="EK6" s="327"/>
      <c r="EU6" s="327"/>
      <c r="FE6" s="327"/>
      <c r="FO6" s="327"/>
      <c r="FY6" s="327"/>
      <c r="GI6" s="327"/>
      <c r="GS6" s="327"/>
      <c r="HC6" s="327"/>
      <c r="HM6" s="327"/>
      <c r="HW6" s="327"/>
    </row>
    <row r="7" s="4" customFormat="true" x14ac:dyDescent="0.25">
      <c r="A7" s="316"/>
      <c r="B7" s="15" t="s">
        <v>19</v>
      </c>
      <c r="C7" s="9">
        <f>IF(COUNTA(C15:C26)=0,"",SUMPRODUCT(C15:C26,B15:B26))</f>
        <v>90.88</v>
      </c>
      <c r="D7" s="9" t="str">
        <f>IF(COUNTA(D15:D26)=0,"",SUMPRODUCT(D15:D26,B15:B26))</f>
        <v/>
      </c>
      <c r="E7" s="9" t="str">
        <f>IF(COUNTA(E15:E26)=0,"",SUMPRODUCT(E15:E26,B15:B26))</f>
        <v/>
      </c>
      <c r="F7" s="9" t="str">
        <f>IF(COUNTA(F15:F26)=0,"",SUMPRODUCT(F15:F26,B15:B26))</f>
        <v/>
      </c>
      <c r="G7" s="9" t="str">
        <f>IF(COUNTA(G15:G26)=0,"",SUMPRODUCT(G15:G26,B15:B26))</f>
        <v/>
      </c>
      <c r="H7" s="33" t="str">
        <f>IF(COUNTA(H15:H26)=0,"",SUMPRODUCT(H15:H26,B15:B26))</f>
        <v/>
      </c>
      <c r="I7" s="26"/>
      <c r="J7" s="26"/>
      <c r="K7" s="316"/>
      <c r="L7" s="15" t="s">
        <v>19</v>
      </c>
      <c r="M7" s="9">
        <f>IF(COUNTA(M15:M26)=0,"",SUMPRODUCT(M15:M26,L15:L26))</f>
        <v>99.22</v>
      </c>
      <c r="N7" s="9" t="str">
        <f>IF(COUNTA(N15:N26)=0,"",SUMPRODUCT(N15:N26,L15:L26))</f>
        <v/>
      </c>
      <c r="O7" s="9" t="str">
        <f>IF(COUNTA(O15:O26)=0,"",SUMPRODUCT(O15:O26,L15:L26))</f>
        <v/>
      </c>
      <c r="P7" s="9" t="str">
        <f>IF(COUNTA(P15:P26)=0,"",SUMPRODUCT(P15:P26,L15:L26))</f>
        <v/>
      </c>
      <c r="Q7" s="9" t="str">
        <f>IF(COUNTA(Q15:Q26)=0,"",SUMPRODUCT(Q15:Q26,L15:L26))</f>
        <v/>
      </c>
      <c r="R7" s="33" t="str">
        <f>IF(COUNTA(R15:R26)=0,"",SUMPRODUCT(R15:R26,L15:L26))</f>
        <v/>
      </c>
      <c r="S7" s="26"/>
      <c r="T7" s="26"/>
      <c r="U7" s="316"/>
      <c r="V7" s="15" t="s">
        <v>19</v>
      </c>
      <c r="W7" s="9">
        <f>IF(COUNTA(W15:W26)=0,"",SUMPRODUCT(W15:W26,V15:V26))</f>
        <v>99.89</v>
      </c>
      <c r="X7" s="9" t="str">
        <f>IF(COUNTA(X15:X26)=0,"",SUMPRODUCT(X15:X26,V15:V26))</f>
        <v/>
      </c>
      <c r="Y7" s="9" t="str">
        <f>IF(COUNTA(Y15:Y26)=0,"",SUMPRODUCT(Y15:Y26,V15:V26))</f>
        <v/>
      </c>
      <c r="Z7" s="9" t="str">
        <f>IF(COUNTA(Z15:Z26)=0,"",SUMPRODUCT(Z15:Z26,V15:V26))</f>
        <v/>
      </c>
      <c r="AA7" s="9" t="str">
        <f>IF(COUNTA(AA15:AA26)=0,"",SUMPRODUCT(AA15:AA26,V15:V26))</f>
        <v/>
      </c>
      <c r="AB7" s="33" t="str">
        <f>IF(COUNTA(AB15:AB26)=0,"",SUMPRODUCT(AB15:AB26,V15:V26))</f>
        <v/>
      </c>
      <c r="AC7" s="26"/>
      <c r="AD7" s="26"/>
      <c r="AE7" s="316"/>
      <c r="AF7" s="15" t="s">
        <v>19</v>
      </c>
      <c r="AG7" s="9">
        <f>IF(COUNTA(AG15:AG26)=0,"",SUMPRODUCT(AG15:AG26,AF15:AF26))</f>
        <v>97.3</v>
      </c>
      <c r="AH7" s="9" t="str">
        <f>IF(COUNTA(AH15:AH26)=0,"",SUMPRODUCT(AH15:AH26,AF15:AF26))</f>
        <v/>
      </c>
      <c r="AI7" s="9" t="str">
        <f>IF(COUNTA(AI15:AI26)=0,"",SUMPRODUCT(AI15:AI26,AF15:AF26))</f>
        <v/>
      </c>
      <c r="AJ7" s="9" t="str">
        <f>IF(COUNTA(AJ15:AJ26)=0,"",SUMPRODUCT(AJ15:AJ26,AF15:AF26))</f>
        <v/>
      </c>
      <c r="AK7" s="9" t="str">
        <f>IF(COUNTA(AK15:AK26)=0,"",SUMPRODUCT(AK15:AK26,AF15:AF26))</f>
        <v/>
      </c>
      <c r="AL7" s="33" t="str">
        <f>IF(COUNTA(AL15:AL26)=0,"",SUMPRODUCT(AL15:AL26,AF15:AF26))</f>
        <v/>
      </c>
      <c r="AM7" s="26"/>
      <c r="AN7" s="26"/>
      <c r="AO7" s="316"/>
      <c r="AP7" s="15" t="s">
        <v>19</v>
      </c>
      <c r="AQ7" s="9">
        <f>IF(COUNTA(AQ15:AQ26)=0,"",SUMPRODUCT(AQ15:AQ26,AP15:AP26))</f>
        <v>97.38</v>
      </c>
      <c r="AR7" s="9" t="str">
        <f>IF(COUNTA(AR15:AR26)=0,"",SUMPRODUCT(AR15:AR26,AP15:AP26))</f>
        <v/>
      </c>
      <c r="AS7" s="9" t="str">
        <f>IF(COUNTA(AS15:AS26)=0,"",SUMPRODUCT(AS15:AS26,AP15:AP26))</f>
        <v/>
      </c>
      <c r="AT7" s="9" t="str">
        <f>IF(COUNTA(AT15:AT26)=0,"",SUMPRODUCT(AT15:AT26,AP15:AP26))</f>
        <v/>
      </c>
      <c r="AU7" s="9" t="str">
        <f>IF(COUNTA(AU15:AU26)=0,"",SUMPRODUCT(AU15:AU26,AP15:AP26))</f>
        <v/>
      </c>
      <c r="AV7" s="33" t="str">
        <f>IF(COUNTA(AV15:AV26)=0,"",SUMPRODUCT(AV15:AV26,AP15:AP26))</f>
        <v/>
      </c>
      <c r="AW7" s="26"/>
      <c r="AX7" s="26"/>
      <c r="AY7" s="316"/>
      <c r="AZ7" s="140" t="s">
        <v>19</v>
      </c>
      <c r="BA7" s="9">
        <f>IF(COUNTA(BA15:BA26)=0,"",SUMPRODUCT(BA15:BA26,AZ15:AZ26))</f>
        <v>97.99</v>
      </c>
      <c r="BB7" s="9" t="str">
        <f>IF(COUNTA(BB15:BB26)=0,"",SUMPRODUCT(BB15:BB26,AZ15:AZ26))</f>
        <v/>
      </c>
      <c r="BC7" s="9" t="str">
        <f>IF(COUNTA(BC15:BC26)=0,"",SUMPRODUCT(BC15:BC26,AZ15:AZ26))</f>
        <v/>
      </c>
      <c r="BD7" s="9" t="str">
        <f>IF(COUNTA(BD15:BD26)=0,"",SUMPRODUCT(BD15:BD26,AZ15:AZ26))</f>
        <v/>
      </c>
      <c r="BE7" s="9" t="str">
        <f>IF(COUNTA(BE15:BE26)=0,"",SUMPRODUCT(BE15:BE26,AZ15:AZ26))</f>
        <v/>
      </c>
      <c r="BF7" s="33" t="str">
        <f>IF(COUNTA(BF15:BF26)=0,"",SUMPRODUCT(BF15:BF26,AZ15:AZ26))</f>
        <v/>
      </c>
      <c r="BG7" s="26"/>
      <c r="BH7" s="26"/>
      <c r="BI7" s="316"/>
      <c r="BJ7" s="15" t="s">
        <v>19</v>
      </c>
      <c r="BK7" s="9">
        <f>IF(COUNTA(BK15:BK26)=0,"",SUMPRODUCT(BK15:BK26,BJ15:BJ26))</f>
        <v>98.6</v>
      </c>
      <c r="BL7" s="9" t="str">
        <f>IF(COUNTA(BL15:BL26)=0,"",SUMPRODUCT(BL15:BL26,BJ15:BJ26))</f>
        <v/>
      </c>
      <c r="BM7" s="9" t="str">
        <f>IF(COUNTA(BM15:BM26)=0,"",SUMPRODUCT(BM15:BM26,BJ15:BJ26))</f>
        <v/>
      </c>
      <c r="BN7" s="9" t="str">
        <f>IF(COUNTA(BN15:BN26)=0,"",SUMPRODUCT(BN15:BN26,BJ15:BJ26))</f>
        <v/>
      </c>
      <c r="BO7" s="9" t="str">
        <f>IF(COUNTA(BO15:BO26)=0,"",SUMPRODUCT(BO15:BO26,BJ15:BJ26))</f>
        <v/>
      </c>
      <c r="BP7" s="33" t="str">
        <f>IF(COUNTA(BP15:BP26)=0,"",SUMPRODUCT(BP15:BP26,BJ15:BJ26))</f>
        <v/>
      </c>
      <c r="BQ7" s="26"/>
      <c r="BR7" s="26"/>
      <c r="BS7" s="316"/>
      <c r="BT7" s="15" t="s">
        <v>19</v>
      </c>
      <c r="BU7" s="9">
        <f>IF(COUNTA(BU15:BU26)=0,"",SUMPRODUCT(BU15:BU26,BT15:BT26))</f>
        <v>96.62</v>
      </c>
      <c r="BV7" s="9" t="str">
        <f>IF(COUNTA(BV15:BV26)=0,"",SUMPRODUCT(BV15:BV26,BT15:BT26))</f>
        <v/>
      </c>
      <c r="BW7" s="9" t="str">
        <f>IF(COUNTA(BW15:BW26)=0,"",SUMPRODUCT(BW15:BW26,BT15:BT26))</f>
        <v/>
      </c>
      <c r="BX7" s="9" t="str">
        <f>IF(COUNTA(BX15:BX26)=0,"",SUMPRODUCT(BX15:BX26,BT15:BT26))</f>
        <v/>
      </c>
      <c r="BY7" s="9" t="str">
        <f>IF(COUNTA(BY15:BY26)=0,"",SUMPRODUCT(BY15:BY26,BT15:BT26))</f>
        <v/>
      </c>
      <c r="BZ7" s="33" t="str">
        <f>IF(COUNTA(BZ15:BZ26)=0,"",SUMPRODUCT(BZ15:BZ26,BT15:BT26))</f>
        <v/>
      </c>
      <c r="CA7" s="26"/>
      <c r="CB7" s="26"/>
      <c r="CC7" s="327"/>
      <c r="CM7" s="327"/>
      <c r="CW7" s="327"/>
      <c r="DG7" s="327"/>
      <c r="DQ7" s="327"/>
      <c r="EA7" s="327"/>
      <c r="EK7" s="327"/>
      <c r="EU7" s="327"/>
      <c r="FE7" s="327"/>
      <c r="FO7" s="327"/>
      <c r="FY7" s="327"/>
      <c r="GI7" s="327"/>
      <c r="GS7" s="327"/>
      <c r="HC7" s="327"/>
      <c r="HM7" s="327"/>
      <c r="HW7" s="327"/>
    </row>
    <row r="8" s="4" customFormat="true" x14ac:dyDescent="0.25">
      <c r="A8" s="316"/>
      <c r="B8" s="85" t="s">
        <v>39</v>
      </c>
      <c r="C8" s="8"/>
      <c r="D8" s="8"/>
      <c r="E8" s="8"/>
      <c r="F8" s="8"/>
      <c r="G8" s="8"/>
      <c r="H8" s="33"/>
      <c r="I8" s="26"/>
      <c r="J8" s="26"/>
      <c r="K8" s="316"/>
      <c r="L8" s="85" t="s">
        <v>39</v>
      </c>
      <c r="M8" s="8"/>
      <c r="N8" s="8"/>
      <c r="O8" s="8"/>
      <c r="P8" s="8"/>
      <c r="Q8" s="8"/>
      <c r="R8" s="33"/>
      <c r="S8" s="26"/>
      <c r="T8" s="26"/>
      <c r="U8" s="316"/>
      <c r="V8" s="85" t="s">
        <v>39</v>
      </c>
      <c r="W8" s="8"/>
      <c r="X8" s="8"/>
      <c r="Y8" s="8"/>
      <c r="Z8" s="8"/>
      <c r="AA8" s="8"/>
      <c r="AB8" s="33"/>
      <c r="AC8" s="26"/>
      <c r="AD8" s="26"/>
      <c r="AE8" s="316"/>
      <c r="AF8" s="85" t="s">
        <v>39</v>
      </c>
      <c r="AG8" s="8"/>
      <c r="AH8" s="8"/>
      <c r="AI8" s="8"/>
      <c r="AJ8" s="8"/>
      <c r="AK8" s="8"/>
      <c r="AL8" s="33"/>
      <c r="AM8" s="26"/>
      <c r="AN8" s="26"/>
      <c r="AO8" s="316"/>
      <c r="AP8" s="85" t="s">
        <v>39</v>
      </c>
      <c r="AQ8" s="8"/>
      <c r="AR8" s="8"/>
      <c r="AS8" s="8"/>
      <c r="AT8" s="8"/>
      <c r="AU8" s="8"/>
      <c r="AV8" s="33"/>
      <c r="AW8" s="26"/>
      <c r="AX8" s="26"/>
      <c r="AY8" s="316"/>
      <c r="AZ8" s="324" t="s">
        <v>39</v>
      </c>
      <c r="BA8" s="8"/>
      <c r="BB8" s="8"/>
      <c r="BC8" s="8"/>
      <c r="BD8" s="8"/>
      <c r="BE8" s="8"/>
      <c r="BF8" s="33"/>
      <c r="BG8" s="26"/>
      <c r="BH8" s="26"/>
      <c r="BI8" s="316"/>
      <c r="BJ8" s="85" t="s">
        <v>39</v>
      </c>
      <c r="BK8" s="8"/>
      <c r="BL8" s="8"/>
      <c r="BM8" s="8"/>
      <c r="BN8" s="8"/>
      <c r="BO8" s="8"/>
      <c r="BP8" s="33"/>
      <c r="BQ8" s="26"/>
      <c r="BR8" s="26"/>
      <c r="BS8" s="316"/>
      <c r="BT8" s="85" t="s">
        <v>39</v>
      </c>
      <c r="BU8" s="8"/>
      <c r="BV8" s="8"/>
      <c r="BW8" s="8"/>
      <c r="BX8" s="8"/>
      <c r="BY8" s="8"/>
      <c r="BZ8" s="33"/>
      <c r="CA8" s="26"/>
      <c r="CB8" s="26"/>
      <c r="CC8" s="327"/>
      <c r="CM8" s="327"/>
      <c r="CW8" s="327"/>
      <c r="DG8" s="327"/>
      <c r="DQ8" s="327"/>
      <c r="EA8" s="327"/>
      <c r="EK8" s="327"/>
      <c r="EU8" s="327"/>
      <c r="FE8" s="327"/>
      <c r="FO8" s="327"/>
      <c r="FY8" s="327"/>
      <c r="GI8" s="327"/>
      <c r="GS8" s="327"/>
      <c r="HC8" s="327"/>
      <c r="HM8" s="327"/>
      <c r="HW8" s="327"/>
    </row>
    <row r="9" s="4" customFormat="true" ht="15.6" hidden="true" customHeight="true" x14ac:dyDescent="0.25">
      <c r="A9" s="316"/>
      <c r="B9" s="85" t="s">
        <v>119</v>
      </c>
      <c r="C9" s="9"/>
      <c r="D9" s="9"/>
      <c r="E9" s="9"/>
      <c r="F9" s="9"/>
      <c r="G9" s="9"/>
      <c r="H9" s="33"/>
      <c r="I9" s="26"/>
      <c r="J9" s="26"/>
      <c r="K9" s="316"/>
      <c r="L9" s="85" t="s">
        <v>119</v>
      </c>
      <c r="M9" s="9"/>
      <c r="N9" s="9"/>
      <c r="O9" s="9"/>
      <c r="P9" s="9"/>
      <c r="Q9" s="9"/>
      <c r="R9" s="33"/>
      <c r="S9" s="26"/>
      <c r="T9" s="26"/>
      <c r="U9" s="316"/>
      <c r="V9" s="85" t="s">
        <v>119</v>
      </c>
      <c r="W9" s="9"/>
      <c r="X9" s="9"/>
      <c r="Y9" s="9"/>
      <c r="Z9" s="9"/>
      <c r="AA9" s="9"/>
      <c r="AB9" s="33"/>
      <c r="AC9" s="26"/>
      <c r="AD9" s="26"/>
      <c r="AE9" s="316"/>
      <c r="AF9" s="85" t="s">
        <v>119</v>
      </c>
      <c r="AG9" s="9"/>
      <c r="AH9" s="9"/>
      <c r="AI9" s="9"/>
      <c r="AJ9" s="9"/>
      <c r="AK9" s="9"/>
      <c r="AL9" s="33"/>
      <c r="AM9" s="26"/>
      <c r="AN9" s="26"/>
      <c r="AO9" s="316"/>
      <c r="AP9" s="85" t="s">
        <v>119</v>
      </c>
      <c r="AQ9" s="9"/>
      <c r="AR9" s="9"/>
      <c r="AS9" s="9"/>
      <c r="AT9" s="9"/>
      <c r="AU9" s="9"/>
      <c r="AV9" s="33"/>
      <c r="AW9" s="26"/>
      <c r="AX9" s="26"/>
      <c r="AY9" s="316"/>
      <c r="AZ9" s="324" t="s">
        <v>119</v>
      </c>
      <c r="BA9" s="9"/>
      <c r="BB9" s="9"/>
      <c r="BC9" s="9"/>
      <c r="BD9" s="9"/>
      <c r="BE9" s="9"/>
      <c r="BF9" s="33"/>
      <c r="BG9" s="26"/>
      <c r="BH9" s="26"/>
      <c r="BI9" s="316"/>
      <c r="BJ9" s="85" t="s">
        <v>119</v>
      </c>
      <c r="BK9" s="9"/>
      <c r="BL9" s="9"/>
      <c r="BM9" s="9"/>
      <c r="BN9" s="9"/>
      <c r="BO9" s="9"/>
      <c r="BP9" s="33"/>
      <c r="BQ9" s="26"/>
      <c r="BR9" s="26"/>
      <c r="BS9" s="316"/>
      <c r="BT9" s="85" t="s">
        <v>119</v>
      </c>
      <c r="BU9" s="9"/>
      <c r="BV9" s="9"/>
      <c r="BW9" s="9"/>
      <c r="BX9" s="9"/>
      <c r="BY9" s="9"/>
      <c r="BZ9" s="33"/>
      <c r="CA9" s="26"/>
      <c r="CB9" s="26"/>
      <c r="CC9" s="327"/>
      <c r="CM9" s="327"/>
      <c r="CW9" s="327"/>
      <c r="DG9" s="327"/>
      <c r="DQ9" s="327"/>
      <c r="EA9" s="327"/>
      <c r="EK9" s="327"/>
      <c r="EU9" s="327"/>
      <c r="FE9" s="327"/>
      <c r="FO9" s="327"/>
      <c r="FY9" s="327"/>
      <c r="GI9" s="327"/>
      <c r="GS9" s="327"/>
      <c r="HC9" s="327"/>
      <c r="HM9" s="327"/>
      <c r="HW9" s="327"/>
    </row>
    <row r="10" s="4" customFormat="true" x14ac:dyDescent="0.25">
      <c r="A10" s="316" t="s">
        <v>181</v>
      </c>
      <c r="B10" s="140" t="s">
        <v>222</v>
      </c>
      <c r="C10" s="8">
        <v>89.32</v>
      </c>
      <c r="D10" s="7"/>
      <c r="E10" s="7"/>
      <c r="F10" s="7"/>
      <c r="G10" s="7"/>
      <c r="H10" s="28"/>
      <c r="I10" s="26"/>
      <c r="J10" s="26"/>
      <c r="K10" s="316" t="s">
        <v>181</v>
      </c>
      <c r="L10" s="140" t="s">
        <v>222</v>
      </c>
      <c r="M10" s="8">
        <v>91.07</v>
      </c>
      <c r="N10" s="7"/>
      <c r="O10" s="7"/>
      <c r="P10" s="7"/>
      <c r="Q10" s="7"/>
      <c r="R10" s="28"/>
      <c r="S10" s="26"/>
      <c r="T10" s="26"/>
      <c r="U10" s="316" t="s">
        <v>181</v>
      </c>
      <c r="V10" s="140" t="s">
        <v>222</v>
      </c>
      <c r="W10" s="8">
        <v>96.55</v>
      </c>
      <c r="X10" s="7"/>
      <c r="Y10" s="7"/>
      <c r="Z10" s="7"/>
      <c r="AA10" s="7"/>
      <c r="AB10" s="28"/>
      <c r="AC10" s="26"/>
      <c r="AD10" s="26"/>
      <c r="AE10" s="316"/>
      <c r="AF10" s="140" t="s">
        <v>222</v>
      </c>
      <c r="AG10" s="8"/>
      <c r="AH10" s="7"/>
      <c r="AI10" s="7"/>
      <c r="AJ10" s="7"/>
      <c r="AK10" s="7"/>
      <c r="AL10" s="28"/>
      <c r="AM10" s="26"/>
      <c r="AN10" s="26"/>
      <c r="AO10" s="316"/>
      <c r="AP10" s="140" t="s">
        <v>222</v>
      </c>
      <c r="AQ10" s="8"/>
      <c r="AR10" s="7"/>
      <c r="AS10" s="7"/>
      <c r="AT10" s="7"/>
      <c r="AU10" s="7"/>
      <c r="AV10" s="28"/>
      <c r="AW10" s="26"/>
      <c r="AX10" s="26"/>
      <c r="AY10" s="316"/>
      <c r="AZ10" s="140" t="s">
        <v>222</v>
      </c>
      <c r="BA10" s="8"/>
      <c r="BB10" s="7"/>
      <c r="BC10" s="7"/>
      <c r="BD10" s="7"/>
      <c r="BE10" s="7"/>
      <c r="BF10" s="28"/>
      <c r="BG10" s="26"/>
      <c r="BH10" s="26"/>
      <c r="BI10" s="316"/>
      <c r="BJ10" s="140" t="s">
        <v>222</v>
      </c>
      <c r="BK10" s="8"/>
      <c r="BL10" s="7"/>
      <c r="BM10" s="7"/>
      <c r="BN10" s="7"/>
      <c r="BO10" s="7"/>
      <c r="BP10" s="28"/>
      <c r="BQ10" s="26"/>
      <c r="BR10" s="26"/>
      <c r="BS10" s="316"/>
      <c r="BT10" s="140" t="s">
        <v>222</v>
      </c>
      <c r="BU10" s="8"/>
      <c r="BV10" s="7"/>
      <c r="BW10" s="7"/>
      <c r="BX10" s="7"/>
      <c r="BY10" s="7"/>
      <c r="BZ10" s="28"/>
      <c r="CA10" s="26"/>
      <c r="CB10" s="26"/>
      <c r="CC10" s="327"/>
      <c r="CM10" s="327"/>
      <c r="CW10" s="327"/>
      <c r="DG10" s="327"/>
      <c r="DQ10" s="327"/>
      <c r="EA10" s="327"/>
      <c r="EK10" s="327"/>
      <c r="EU10" s="327"/>
      <c r="FE10" s="327"/>
      <c r="FO10" s="327"/>
      <c r="FY10" s="327"/>
      <c r="GI10" s="327"/>
      <c r="GS10" s="327"/>
      <c r="HC10" s="327"/>
      <c r="HM10" s="327"/>
      <c r="HW10" s="327"/>
    </row>
    <row r="11" s="4" customFormat="true" ht="15.75" hidden="true" customHeight="true" x14ac:dyDescent="0.25">
      <c r="A11" s="316"/>
      <c r="B11" s="140" t="s">
        <v>120</v>
      </c>
      <c r="C11" s="20"/>
      <c r="D11" s="7"/>
      <c r="E11" s="7"/>
      <c r="F11" s="7"/>
      <c r="G11" s="7"/>
      <c r="H11" s="28"/>
      <c r="I11" s="26"/>
      <c r="J11" s="26"/>
      <c r="K11" s="316"/>
      <c r="L11" s="140" t="s">
        <v>120</v>
      </c>
      <c r="M11" s="20"/>
      <c r="N11" s="7"/>
      <c r="O11" s="7"/>
      <c r="P11" s="7"/>
      <c r="Q11" s="7"/>
      <c r="R11" s="28"/>
      <c r="S11" s="26"/>
      <c r="T11" s="26"/>
      <c r="U11" s="316"/>
      <c r="V11" s="140" t="s">
        <v>120</v>
      </c>
      <c r="W11" s="20"/>
      <c r="X11" s="7"/>
      <c r="Y11" s="7"/>
      <c r="Z11" s="7"/>
      <c r="AA11" s="7"/>
      <c r="AB11" s="28"/>
      <c r="AC11" s="26"/>
      <c r="AD11" s="26"/>
      <c r="AE11" s="316"/>
      <c r="AF11" s="140" t="s">
        <v>120</v>
      </c>
      <c r="AG11" s="20"/>
      <c r="AH11" s="7"/>
      <c r="AI11" s="7"/>
      <c r="AJ11" s="7"/>
      <c r="AK11" s="7"/>
      <c r="AL11" s="28"/>
      <c r="AM11" s="26"/>
      <c r="AN11" s="26"/>
      <c r="AO11" s="316"/>
      <c r="AP11" s="140" t="s">
        <v>120</v>
      </c>
      <c r="AQ11" s="20"/>
      <c r="AR11" s="7"/>
      <c r="AS11" s="7"/>
      <c r="AT11" s="7"/>
      <c r="AU11" s="7"/>
      <c r="AV11" s="28"/>
      <c r="AW11" s="26"/>
      <c r="AX11" s="26"/>
      <c r="AY11" s="316"/>
      <c r="AZ11" s="140" t="s">
        <v>120</v>
      </c>
      <c r="BA11" s="20"/>
      <c r="BB11" s="325"/>
      <c r="BC11" s="325"/>
      <c r="BD11" s="325"/>
      <c r="BE11" s="325"/>
      <c r="BF11" s="326"/>
      <c r="BG11" s="26"/>
      <c r="BH11" s="26"/>
      <c r="BI11" s="316"/>
      <c r="BJ11" s="140" t="s">
        <v>120</v>
      </c>
      <c r="BK11" s="20"/>
      <c r="BL11" s="7"/>
      <c r="BM11" s="7"/>
      <c r="BN11" s="7"/>
      <c r="BO11" s="7"/>
      <c r="BP11" s="28"/>
      <c r="BQ11" s="26"/>
      <c r="BR11" s="26"/>
      <c r="BS11" s="316"/>
      <c r="BT11" s="140" t="s">
        <v>120</v>
      </c>
      <c r="BU11" s="20"/>
      <c r="BV11" s="7"/>
      <c r="BW11" s="7"/>
      <c r="BX11" s="7"/>
      <c r="BY11" s="7"/>
      <c r="BZ11" s="28"/>
      <c r="CA11" s="26"/>
      <c r="CB11" s="26"/>
      <c r="CC11" s="327"/>
      <c r="CM11" s="327"/>
      <c r="CW11" s="327"/>
      <c r="DG11" s="327"/>
      <c r="DQ11" s="327"/>
      <c r="EA11" s="327"/>
      <c r="EK11" s="327"/>
      <c r="EU11" s="327"/>
      <c r="FE11" s="327"/>
      <c r="FO11" s="327"/>
      <c r="FY11" s="327"/>
      <c r="GI11" s="327"/>
      <c r="GS11" s="327"/>
      <c r="HC11" s="327"/>
      <c r="HM11" s="327"/>
      <c r="HW11" s="327"/>
    </row>
    <row r="12" s="4" customFormat="true" ht="15.75" hidden="true" customHeight="true" x14ac:dyDescent="0.25">
      <c r="A12" s="316"/>
      <c r="B12" s="140" t="s">
        <v>121</v>
      </c>
      <c r="C12" s="20"/>
      <c r="D12" s="7"/>
      <c r="E12" s="7"/>
      <c r="F12" s="7"/>
      <c r="G12" s="7"/>
      <c r="H12" s="28"/>
      <c r="I12" s="26"/>
      <c r="J12" s="26"/>
      <c r="K12" s="316"/>
      <c r="L12" s="140" t="s">
        <v>121</v>
      </c>
      <c r="M12" s="20"/>
      <c r="N12" s="7"/>
      <c r="O12" s="7"/>
      <c r="P12" s="7"/>
      <c r="Q12" s="7"/>
      <c r="R12" s="28"/>
      <c r="S12" s="26"/>
      <c r="T12" s="26"/>
      <c r="U12" s="316"/>
      <c r="V12" s="140" t="s">
        <v>121</v>
      </c>
      <c r="W12" s="20"/>
      <c r="X12" s="7"/>
      <c r="Y12" s="7"/>
      <c r="Z12" s="7"/>
      <c r="AA12" s="7"/>
      <c r="AB12" s="28"/>
      <c r="AC12" s="26"/>
      <c r="AD12" s="26"/>
      <c r="AE12" s="316"/>
      <c r="AF12" s="140" t="s">
        <v>121</v>
      </c>
      <c r="AG12" s="20"/>
      <c r="AH12" s="7"/>
      <c r="AI12" s="7"/>
      <c r="AJ12" s="7"/>
      <c r="AK12" s="7"/>
      <c r="AL12" s="28"/>
      <c r="AM12" s="26"/>
      <c r="AN12" s="26"/>
      <c r="AO12" s="316"/>
      <c r="AP12" s="140" t="s">
        <v>121</v>
      </c>
      <c r="AQ12" s="20"/>
      <c r="AR12" s="7"/>
      <c r="AS12" s="7"/>
      <c r="AT12" s="7"/>
      <c r="AU12" s="7"/>
      <c r="AV12" s="28"/>
      <c r="AW12" s="26"/>
      <c r="AX12" s="26"/>
      <c r="AY12" s="316"/>
      <c r="AZ12" s="140" t="s">
        <v>121</v>
      </c>
      <c r="BA12" s="20"/>
      <c r="BB12" s="325"/>
      <c r="BC12" s="325"/>
      <c r="BD12" s="325"/>
      <c r="BE12" s="325"/>
      <c r="BF12" s="326"/>
      <c r="BG12" s="26"/>
      <c r="BH12" s="26"/>
      <c r="BI12" s="316"/>
      <c r="BJ12" s="140" t="s">
        <v>121</v>
      </c>
      <c r="BK12" s="20"/>
      <c r="BL12" s="7"/>
      <c r="BM12" s="7"/>
      <c r="BN12" s="7"/>
      <c r="BO12" s="7"/>
      <c r="BP12" s="28"/>
      <c r="BQ12" s="26"/>
      <c r="BR12" s="26"/>
      <c r="BS12" s="316"/>
      <c r="BT12" s="140" t="s">
        <v>121</v>
      </c>
      <c r="BU12" s="20"/>
      <c r="BV12" s="7"/>
      <c r="BW12" s="7"/>
      <c r="BX12" s="7"/>
      <c r="BY12" s="7"/>
      <c r="BZ12" s="28"/>
      <c r="CA12" s="26"/>
      <c r="CB12" s="26"/>
      <c r="CC12" s="327"/>
      <c r="CM12" s="327"/>
      <c r="CW12" s="327"/>
      <c r="DG12" s="327"/>
      <c r="DQ12" s="327"/>
      <c r="EA12" s="327"/>
      <c r="EK12" s="327"/>
      <c r="EU12" s="327"/>
      <c r="FE12" s="327"/>
      <c r="FO12" s="327"/>
      <c r="FY12" s="327"/>
      <c r="GI12" s="327"/>
      <c r="GS12" s="327"/>
      <c r="HC12" s="327"/>
      <c r="HM12" s="327"/>
      <c r="HW12" s="327"/>
    </row>
    <row r="13" s="1" customFormat="true" ht="18" customHeight="true" x14ac:dyDescent="0.2">
      <c r="A13" s="346" t="s">
        <v>58</v>
      </c>
      <c r="B13" s="347" t="s">
        <v>27</v>
      </c>
      <c r="C13" s="348"/>
      <c r="D13" s="348"/>
      <c r="E13" s="348"/>
      <c r="F13" s="348"/>
      <c r="G13" s="348"/>
      <c r="H13" s="349"/>
      <c r="I13" s="26"/>
      <c r="J13" s="26"/>
      <c r="K13" s="346" t="s">
        <v>58</v>
      </c>
      <c r="L13" s="347" t="s">
        <v>27</v>
      </c>
      <c r="M13" s="348"/>
      <c r="N13" s="348"/>
      <c r="O13" s="348"/>
      <c r="P13" s="348"/>
      <c r="Q13" s="348"/>
      <c r="R13" s="349"/>
      <c r="S13" s="26"/>
      <c r="T13" s="26"/>
      <c r="U13" s="346" t="s">
        <v>58</v>
      </c>
      <c r="V13" s="347" t="s">
        <v>27</v>
      </c>
      <c r="W13" s="348"/>
      <c r="X13" s="348"/>
      <c r="Y13" s="348"/>
      <c r="Z13" s="348"/>
      <c r="AA13" s="348"/>
      <c r="AB13" s="349"/>
      <c r="AC13" s="26"/>
      <c r="AD13" s="26"/>
      <c r="AE13" s="346" t="s">
        <v>58</v>
      </c>
      <c r="AF13" s="347" t="s">
        <v>27</v>
      </c>
      <c r="AG13" s="348"/>
      <c r="AH13" s="348"/>
      <c r="AI13" s="348"/>
      <c r="AJ13" s="348"/>
      <c r="AK13" s="348"/>
      <c r="AL13" s="349"/>
      <c r="AM13" s="26"/>
      <c r="AN13" s="26"/>
      <c r="AO13" s="346" t="s">
        <v>58</v>
      </c>
      <c r="AP13" s="347" t="s">
        <v>27</v>
      </c>
      <c r="AQ13" s="348"/>
      <c r="AR13" s="348"/>
      <c r="AS13" s="348"/>
      <c r="AT13" s="348"/>
      <c r="AU13" s="348"/>
      <c r="AV13" s="349"/>
      <c r="AW13" s="26"/>
      <c r="AX13" s="26"/>
      <c r="AY13" s="346" t="s">
        <v>58</v>
      </c>
      <c r="AZ13" s="347" t="s">
        <v>27</v>
      </c>
      <c r="BA13" s="435"/>
      <c r="BB13" s="350"/>
      <c r="BC13" s="350"/>
      <c r="BD13" s="350"/>
      <c r="BE13" s="350"/>
      <c r="BF13" s="351"/>
      <c r="BG13" s="26"/>
      <c r="BH13" s="26"/>
      <c r="BI13" s="346" t="s">
        <v>58</v>
      </c>
      <c r="BJ13" s="347" t="s">
        <v>27</v>
      </c>
      <c r="BK13" s="348"/>
      <c r="BL13" s="348"/>
      <c r="BM13" s="348"/>
      <c r="BN13" s="348"/>
      <c r="BO13" s="348"/>
      <c r="BP13" s="349"/>
      <c r="BQ13" s="26"/>
      <c r="BR13" s="26"/>
      <c r="BS13" s="346" t="s">
        <v>58</v>
      </c>
      <c r="BT13" s="347" t="s">
        <v>27</v>
      </c>
      <c r="BU13" s="348"/>
      <c r="BV13" s="348"/>
      <c r="BW13" s="348"/>
      <c r="BX13" s="348"/>
      <c r="BY13" s="348"/>
      <c r="BZ13" s="349"/>
      <c r="CA13" s="26"/>
      <c r="CB13" s="26"/>
      <c r="CC13" s="328"/>
      <c r="CM13" s="328"/>
      <c r="CW13" s="328"/>
      <c r="DG13" s="328"/>
      <c r="DQ13" s="328"/>
      <c r="EA13" s="328"/>
      <c r="EK13" s="328"/>
      <c r="EU13" s="328"/>
      <c r="FE13" s="328"/>
      <c r="FO13" s="328"/>
      <c r="FY13" s="328"/>
      <c r="GI13" s="328"/>
      <c r="GS13" s="328"/>
      <c r="HC13" s="328"/>
      <c r="HM13" s="328"/>
      <c r="HW13" s="328"/>
    </row>
    <row r="14" s="14" customFormat="true" ht="14.25" customHeight="true" x14ac:dyDescent="0.2">
      <c r="A14" s="317" t="s">
        <v>56</v>
      </c>
      <c r="B14" s="5">
        <v>0</v>
      </c>
      <c r="C14" s="84"/>
      <c r="D14" s="84"/>
      <c r="E14" s="84"/>
      <c r="F14" s="84"/>
      <c r="G14" s="84"/>
      <c r="H14" s="141"/>
      <c r="I14" s="11"/>
      <c r="J14" s="11"/>
      <c r="K14" s="317" t="s">
        <v>56</v>
      </c>
      <c r="L14" s="5">
        <v>0</v>
      </c>
      <c r="M14" s="84"/>
      <c r="N14" s="84"/>
      <c r="O14" s="84"/>
      <c r="P14" s="84"/>
      <c r="Q14" s="84"/>
      <c r="R14" s="141"/>
      <c r="S14" s="11"/>
      <c r="T14" s="11"/>
      <c r="U14" s="317" t="s">
        <v>56</v>
      </c>
      <c r="V14" s="5">
        <v>0</v>
      </c>
      <c r="W14" s="84"/>
      <c r="X14" s="84"/>
      <c r="Y14" s="84"/>
      <c r="Z14" s="84"/>
      <c r="AA14" s="84"/>
      <c r="AB14" s="141"/>
      <c r="AC14" s="11"/>
      <c r="AD14" s="11"/>
      <c r="AE14" s="317" t="s">
        <v>56</v>
      </c>
      <c r="AF14" s="5">
        <v>0</v>
      </c>
      <c r="AG14" s="84"/>
      <c r="AH14" s="84"/>
      <c r="AI14" s="84"/>
      <c r="AJ14" s="84"/>
      <c r="AK14" s="84"/>
      <c r="AL14" s="141"/>
      <c r="AM14" s="11"/>
      <c r="AN14" s="11"/>
      <c r="AO14" s="317" t="s">
        <v>56</v>
      </c>
      <c r="AP14" s="5">
        <v>0</v>
      </c>
      <c r="AQ14" s="84"/>
      <c r="AR14" s="84"/>
      <c r="AS14" s="84"/>
      <c r="AT14" s="84"/>
      <c r="AU14" s="84"/>
      <c r="AV14" s="141"/>
      <c r="AW14" s="11"/>
      <c r="AX14" s="11"/>
      <c r="AY14" s="317" t="s">
        <v>56</v>
      </c>
      <c r="AZ14" s="5">
        <v>0</v>
      </c>
      <c r="BA14" s="84"/>
      <c r="BB14" s="84"/>
      <c r="BC14" s="84"/>
      <c r="BD14" s="84"/>
      <c r="BE14" s="84"/>
      <c r="BF14" s="141"/>
      <c r="BG14" s="11"/>
      <c r="BH14" s="11"/>
      <c r="BI14" s="317" t="s">
        <v>56</v>
      </c>
      <c r="BJ14" s="5">
        <v>0</v>
      </c>
      <c r="BK14" s="84"/>
      <c r="BL14" s="84"/>
      <c r="BM14" s="84"/>
      <c r="BN14" s="84"/>
      <c r="BO14" s="84"/>
      <c r="BP14" s="141"/>
      <c r="BQ14" s="11"/>
      <c r="BR14" s="11"/>
      <c r="BS14" s="317" t="s">
        <v>56</v>
      </c>
      <c r="BT14" s="5">
        <v>0</v>
      </c>
      <c r="BU14" s="84"/>
      <c r="BV14" s="84"/>
      <c r="BW14" s="84"/>
      <c r="BX14" s="84"/>
      <c r="BY14" s="84"/>
      <c r="BZ14" s="141"/>
      <c r="CA14" s="11"/>
      <c r="CB14" s="11"/>
      <c r="CC14" s="329"/>
      <c r="CM14" s="329"/>
      <c r="CW14" s="329"/>
      <c r="DG14" s="329"/>
      <c r="DQ14" s="329"/>
      <c r="EA14" s="329"/>
      <c r="EK14" s="329"/>
      <c r="EU14" s="329"/>
      <c r="FE14" s="329"/>
      <c r="FO14" s="329"/>
      <c r="FY14" s="329"/>
      <c r="GI14" s="329"/>
      <c r="GS14" s="329"/>
      <c r="HC14" s="329"/>
      <c r="HM14" s="329"/>
      <c r="HW14" s="329"/>
    </row>
    <row r="15" x14ac:dyDescent="0.25">
      <c r="A15" s="318" t="s">
        <v>118</v>
      </c>
      <c r="B15" s="23">
        <v>0</v>
      </c>
      <c r="C15" s="84"/>
      <c r="D15" s="84"/>
      <c r="E15" s="84"/>
      <c r="F15" s="84"/>
      <c r="G15" s="84"/>
      <c r="H15" s="141"/>
      <c r="I15" s="11"/>
      <c r="J15" s="11"/>
      <c r="K15" s="318" t="s">
        <v>118</v>
      </c>
      <c r="L15" s="23">
        <v>0</v>
      </c>
      <c r="M15" s="84"/>
      <c r="N15" s="84"/>
      <c r="O15" s="84"/>
      <c r="P15" s="84"/>
      <c r="Q15" s="84"/>
      <c r="R15" s="141"/>
      <c r="S15" s="11"/>
      <c r="T15" s="11"/>
      <c r="U15" s="318" t="s">
        <v>118</v>
      </c>
      <c r="V15" s="23">
        <v>0</v>
      </c>
      <c r="W15" s="84"/>
      <c r="X15" s="84"/>
      <c r="Y15" s="84"/>
      <c r="Z15" s="84"/>
      <c r="AA15" s="84"/>
      <c r="AB15" s="141"/>
      <c r="AC15" s="11"/>
      <c r="AD15" s="11"/>
      <c r="AE15" s="318" t="s">
        <v>118</v>
      </c>
      <c r="AF15" s="23">
        <v>0</v>
      </c>
      <c r="AG15" s="84"/>
      <c r="AH15" s="84"/>
      <c r="AI15" s="84"/>
      <c r="AJ15" s="84"/>
      <c r="AK15" s="84"/>
      <c r="AL15" s="141"/>
      <c r="AM15" s="11"/>
      <c r="AN15" s="11"/>
      <c r="AO15" s="318" t="s">
        <v>118</v>
      </c>
      <c r="AP15" s="23">
        <v>0</v>
      </c>
      <c r="AQ15" s="84"/>
      <c r="AR15" s="84"/>
      <c r="AS15" s="84"/>
      <c r="AT15" s="84"/>
      <c r="AU15" s="84"/>
      <c r="AV15" s="141"/>
      <c r="AW15" s="11"/>
      <c r="AX15" s="11"/>
      <c r="AY15" s="318" t="s">
        <v>118</v>
      </c>
      <c r="AZ15" s="23">
        <v>0</v>
      </c>
      <c r="BA15" s="84"/>
      <c r="BB15" s="84"/>
      <c r="BC15" s="84"/>
      <c r="BD15" s="84"/>
      <c r="BE15" s="84"/>
      <c r="BF15" s="141"/>
      <c r="BG15" s="11"/>
      <c r="BH15" s="11"/>
      <c r="BI15" s="318" t="s">
        <v>118</v>
      </c>
      <c r="BJ15" s="23">
        <v>0</v>
      </c>
      <c r="BK15" s="84"/>
      <c r="BL15" s="84"/>
      <c r="BM15" s="84"/>
      <c r="BN15" s="84"/>
      <c r="BO15" s="84"/>
      <c r="BP15" s="141"/>
      <c r="BQ15" s="11"/>
      <c r="BR15" s="11"/>
      <c r="BS15" s="318" t="s">
        <v>118</v>
      </c>
      <c r="BT15" s="23">
        <v>0</v>
      </c>
      <c r="BU15" s="84"/>
      <c r="BV15" s="84"/>
      <c r="BW15" s="84"/>
      <c r="BX15" s="84"/>
      <c r="BY15" s="84"/>
      <c r="BZ15" s="141"/>
      <c r="CA15" s="11"/>
      <c r="CB15" s="11"/>
    </row>
    <row r="16" s="2" customFormat="true" x14ac:dyDescent="0.25">
      <c r="A16" s="318" t="s">
        <v>187</v>
      </c>
      <c r="B16" s="6">
        <v>1</v>
      </c>
      <c r="C16" s="84">
        <v>90.88</v>
      </c>
      <c r="D16" s="7"/>
      <c r="E16" s="7"/>
      <c r="F16" s="7"/>
      <c r="G16" s="84"/>
      <c r="H16" s="141"/>
      <c r="I16" s="11"/>
      <c r="J16" s="11"/>
      <c r="K16" s="318" t="s">
        <v>187</v>
      </c>
      <c r="L16" s="6">
        <v>1</v>
      </c>
      <c r="M16" s="84">
        <v>99.22</v>
      </c>
      <c r="N16" s="7"/>
      <c r="O16" s="7"/>
      <c r="P16" s="7"/>
      <c r="Q16" s="84"/>
      <c r="R16" s="141"/>
      <c r="S16" s="11"/>
      <c r="T16" s="11"/>
      <c r="U16" s="318" t="s">
        <v>187</v>
      </c>
      <c r="V16" s="6">
        <v>1</v>
      </c>
      <c r="W16" s="84">
        <v>99.89</v>
      </c>
      <c r="X16" s="7"/>
      <c r="Y16" s="7"/>
      <c r="Z16" s="7"/>
      <c r="AA16" s="84"/>
      <c r="AB16" s="141"/>
      <c r="AC16" s="11"/>
      <c r="AD16" s="11"/>
      <c r="AE16" s="318" t="s">
        <v>200</v>
      </c>
      <c r="AF16" s="6">
        <v>1</v>
      </c>
      <c r="AG16" s="84">
        <v>97.3</v>
      </c>
      <c r="AH16" s="7"/>
      <c r="AI16" s="7"/>
      <c r="AJ16" s="7"/>
      <c r="AK16" s="84"/>
      <c r="AL16" s="141"/>
      <c r="AM16" s="11"/>
      <c r="AN16" s="11"/>
      <c r="AO16" s="318" t="s">
        <v>200</v>
      </c>
      <c r="AP16" s="6">
        <v>1</v>
      </c>
      <c r="AQ16" s="84">
        <v>97.38</v>
      </c>
      <c r="AR16" s="7"/>
      <c r="AS16" s="7"/>
      <c r="AT16" s="7"/>
      <c r="AU16" s="84"/>
      <c r="AV16" s="141"/>
      <c r="AW16" s="11"/>
      <c r="AX16" s="11"/>
      <c r="AY16" s="318" t="s">
        <v>200</v>
      </c>
      <c r="AZ16" s="6">
        <v>1</v>
      </c>
      <c r="BA16" s="84">
        <v>97.99</v>
      </c>
      <c r="BB16" s="7"/>
      <c r="BC16" s="7"/>
      <c r="BD16" s="7"/>
      <c r="BE16" s="84"/>
      <c r="BF16" s="141"/>
      <c r="BG16" s="11"/>
      <c r="BH16" s="11"/>
      <c r="BI16" s="318" t="s">
        <v>200</v>
      </c>
      <c r="BJ16" s="6">
        <v>1</v>
      </c>
      <c r="BK16" s="84">
        <v>98.6</v>
      </c>
      <c r="BL16" s="7"/>
      <c r="BM16" s="7"/>
      <c r="BN16" s="7"/>
      <c r="BO16" s="84"/>
      <c r="BP16" s="141"/>
      <c r="BQ16" s="11"/>
      <c r="BR16" s="11"/>
      <c r="BS16" s="318" t="s">
        <v>200</v>
      </c>
      <c r="BT16" s="6">
        <v>1</v>
      </c>
      <c r="BU16" s="84">
        <v>96.62</v>
      </c>
      <c r="BV16" s="7"/>
      <c r="BW16" s="7"/>
      <c r="BX16" s="7"/>
      <c r="BY16" s="84"/>
      <c r="BZ16" s="141"/>
      <c r="CA16" s="11"/>
      <c r="CB16" s="11"/>
      <c r="CC16" s="330"/>
      <c r="CM16" s="330"/>
      <c r="CW16" s="330"/>
      <c r="DG16" s="330"/>
      <c r="DQ16" s="330"/>
      <c r="EA16" s="330"/>
      <c r="EK16" s="330"/>
      <c r="EU16" s="330"/>
      <c r="FE16" s="330"/>
      <c r="FO16" s="330"/>
      <c r="FY16" s="330"/>
      <c r="GI16" s="330"/>
      <c r="GS16" s="330"/>
      <c r="HC16" s="330"/>
      <c r="HM16" s="330"/>
      <c r="HW16" s="330"/>
    </row>
    <row r="17" s="2" customFormat="true" x14ac:dyDescent="0.25">
      <c r="A17" s="318"/>
      <c r="B17" s="13"/>
      <c r="C17" s="84"/>
      <c r="D17" s="7"/>
      <c r="E17" s="7"/>
      <c r="F17" s="7"/>
      <c r="G17" s="84"/>
      <c r="H17" s="141"/>
      <c r="I17" s="11"/>
      <c r="J17" s="11"/>
      <c r="K17" s="318"/>
      <c r="L17" s="13"/>
      <c r="M17" s="84"/>
      <c r="N17" s="7"/>
      <c r="O17" s="7"/>
      <c r="P17" s="7"/>
      <c r="Q17" s="84"/>
      <c r="R17" s="141"/>
      <c r="S17" s="11"/>
      <c r="T17" s="11"/>
      <c r="U17" s="318"/>
      <c r="V17" s="13"/>
      <c r="W17" s="84"/>
      <c r="X17" s="7"/>
      <c r="Y17" s="7"/>
      <c r="Z17" s="7"/>
      <c r="AA17" s="84"/>
      <c r="AB17" s="141"/>
      <c r="AC17" s="11"/>
      <c r="AD17" s="11"/>
      <c r="AE17" s="318"/>
      <c r="AF17" s="13"/>
      <c r="AG17" s="84"/>
      <c r="AH17" s="7"/>
      <c r="AI17" s="7"/>
      <c r="AJ17" s="7"/>
      <c r="AK17" s="84"/>
      <c r="AL17" s="141"/>
      <c r="AM17" s="11"/>
      <c r="AN17" s="11"/>
      <c r="AO17" s="318"/>
      <c r="AP17" s="13"/>
      <c r="AQ17" s="84"/>
      <c r="AR17" s="7"/>
      <c r="AS17" s="7"/>
      <c r="AT17" s="7"/>
      <c r="AU17" s="84"/>
      <c r="AV17" s="141"/>
      <c r="AW17" s="11"/>
      <c r="AX17" s="11"/>
      <c r="AY17" s="318"/>
      <c r="AZ17" s="13"/>
      <c r="BA17" s="84"/>
      <c r="BB17" s="7"/>
      <c r="BC17" s="7"/>
      <c r="BD17" s="7"/>
      <c r="BE17" s="84"/>
      <c r="BF17" s="141"/>
      <c r="BG17" s="11"/>
      <c r="BH17" s="11"/>
      <c r="BI17" s="318"/>
      <c r="BJ17" s="13"/>
      <c r="BK17" s="84"/>
      <c r="BL17" s="7"/>
      <c r="BM17" s="7"/>
      <c r="BN17" s="7"/>
      <c r="BO17" s="84"/>
      <c r="BP17" s="141"/>
      <c r="BQ17" s="11"/>
      <c r="BR17" s="11"/>
      <c r="BS17" s="318"/>
      <c r="BT17" s="13"/>
      <c r="BU17" s="84"/>
      <c r="BV17" s="7"/>
      <c r="BW17" s="7"/>
      <c r="BX17" s="7"/>
      <c r="BY17" s="84"/>
      <c r="BZ17" s="141"/>
      <c r="CA17" s="11"/>
      <c r="CB17" s="11"/>
      <c r="CC17" s="330"/>
      <c r="CM17" s="330"/>
      <c r="CW17" s="330"/>
      <c r="DG17" s="330"/>
      <c r="DQ17" s="330"/>
      <c r="EA17" s="330"/>
      <c r="EK17" s="330"/>
      <c r="EU17" s="330"/>
      <c r="FE17" s="330"/>
      <c r="FO17" s="330"/>
      <c r="FY17" s="330"/>
      <c r="GI17" s="330"/>
      <c r="GS17" s="330"/>
      <c r="HC17" s="330"/>
      <c r="HM17" s="330"/>
      <c r="HW17" s="330"/>
    </row>
    <row r="18" s="2" customFormat="true" x14ac:dyDescent="0.25">
      <c r="A18" s="318"/>
      <c r="B18" s="13"/>
      <c r="C18" s="84"/>
      <c r="D18" s="7"/>
      <c r="E18" s="7"/>
      <c r="F18" s="7"/>
      <c r="G18" s="7"/>
      <c r="H18" s="28"/>
      <c r="I18" s="11"/>
      <c r="J18" s="11"/>
      <c r="K18" s="318"/>
      <c r="L18" s="13"/>
      <c r="M18" s="84"/>
      <c r="N18" s="7"/>
      <c r="O18" s="7"/>
      <c r="P18" s="7"/>
      <c r="Q18" s="7"/>
      <c r="R18" s="28"/>
      <c r="S18" s="11"/>
      <c r="T18" s="11"/>
      <c r="U18" s="318"/>
      <c r="V18" s="13"/>
      <c r="W18" s="84"/>
      <c r="X18" s="7"/>
      <c r="Y18" s="7"/>
      <c r="Z18" s="7"/>
      <c r="AA18" s="7"/>
      <c r="AB18" s="28"/>
      <c r="AC18" s="11"/>
      <c r="AD18" s="11"/>
      <c r="AE18" s="318"/>
      <c r="AF18" s="13"/>
      <c r="AG18" s="84"/>
      <c r="AH18" s="7"/>
      <c r="AI18" s="7"/>
      <c r="AJ18" s="7"/>
      <c r="AK18" s="7"/>
      <c r="AL18" s="28"/>
      <c r="AM18" s="11"/>
      <c r="AN18" s="11"/>
      <c r="AO18" s="318"/>
      <c r="AP18" s="13"/>
      <c r="AQ18" s="84"/>
      <c r="AR18" s="7"/>
      <c r="AS18" s="7"/>
      <c r="AT18" s="7"/>
      <c r="AU18" s="7"/>
      <c r="AV18" s="28"/>
      <c r="AW18" s="11"/>
      <c r="AX18" s="11"/>
      <c r="AY18" s="318"/>
      <c r="AZ18" s="13"/>
      <c r="BA18" s="84"/>
      <c r="BB18" s="7"/>
      <c r="BC18" s="7"/>
      <c r="BD18" s="7"/>
      <c r="BE18" s="7"/>
      <c r="BF18" s="28"/>
      <c r="BG18" s="11"/>
      <c r="BH18" s="11"/>
      <c r="BI18" s="318"/>
      <c r="BJ18" s="13"/>
      <c r="BK18" s="84"/>
      <c r="BL18" s="7"/>
      <c r="BM18" s="7"/>
      <c r="BN18" s="7"/>
      <c r="BO18" s="7"/>
      <c r="BP18" s="28"/>
      <c r="BQ18" s="11"/>
      <c r="BR18" s="11"/>
      <c r="BS18" s="318"/>
      <c r="BT18" s="13"/>
      <c r="BU18" s="84"/>
      <c r="BV18" s="7"/>
      <c r="BW18" s="7"/>
      <c r="BX18" s="7"/>
      <c r="BY18" s="7"/>
      <c r="BZ18" s="28"/>
      <c r="CA18" s="11"/>
      <c r="CB18" s="11"/>
      <c r="CC18" s="330"/>
      <c r="CM18" s="330"/>
      <c r="CW18" s="330"/>
      <c r="DG18" s="330"/>
      <c r="DQ18" s="330"/>
      <c r="EA18" s="330"/>
      <c r="EK18" s="330"/>
      <c r="EU18" s="330"/>
      <c r="FE18" s="330"/>
      <c r="FO18" s="330"/>
      <c r="FY18" s="330"/>
      <c r="GI18" s="330"/>
      <c r="GS18" s="330"/>
      <c r="HC18" s="330"/>
      <c r="HM18" s="330"/>
      <c r="HW18" s="330"/>
    </row>
    <row r="19" s="2" customFormat="true" x14ac:dyDescent="0.25">
      <c r="A19" s="318"/>
      <c r="B19" s="13"/>
      <c r="C19" s="84"/>
      <c r="D19" s="142"/>
      <c r="E19" s="142"/>
      <c r="F19" s="7"/>
      <c r="G19" s="7"/>
      <c r="H19" s="28"/>
      <c r="I19" s="11"/>
      <c r="J19" s="11"/>
      <c r="K19" s="318"/>
      <c r="L19" s="13"/>
      <c r="M19" s="84"/>
      <c r="N19" s="142"/>
      <c r="O19" s="142"/>
      <c r="P19" s="7"/>
      <c r="Q19" s="7"/>
      <c r="R19" s="28"/>
      <c r="S19" s="11"/>
      <c r="T19" s="11"/>
      <c r="U19" s="318"/>
      <c r="V19" s="13"/>
      <c r="W19" s="84"/>
      <c r="X19" s="142"/>
      <c r="Y19" s="142"/>
      <c r="Z19" s="7"/>
      <c r="AA19" s="7"/>
      <c r="AB19" s="28"/>
      <c r="AC19" s="11"/>
      <c r="AD19" s="11"/>
      <c r="AE19" s="318"/>
      <c r="AF19" s="13"/>
      <c r="AG19" s="84"/>
      <c r="AH19" s="142"/>
      <c r="AI19" s="142"/>
      <c r="AJ19" s="7"/>
      <c r="AK19" s="7"/>
      <c r="AL19" s="28"/>
      <c r="AM19" s="11"/>
      <c r="AN19" s="11"/>
      <c r="AO19" s="318"/>
      <c r="AP19" s="13"/>
      <c r="AQ19" s="84"/>
      <c r="AR19" s="142"/>
      <c r="AS19" s="142"/>
      <c r="AT19" s="7"/>
      <c r="AU19" s="7"/>
      <c r="AV19" s="28"/>
      <c r="AW19" s="11"/>
      <c r="AX19" s="11"/>
      <c r="AY19" s="318"/>
      <c r="AZ19" s="13"/>
      <c r="BA19" s="84"/>
      <c r="BB19" s="142"/>
      <c r="BC19" s="142"/>
      <c r="BD19" s="7"/>
      <c r="BE19" s="7"/>
      <c r="BF19" s="28"/>
      <c r="BG19" s="11"/>
      <c r="BH19" s="11"/>
      <c r="BI19" s="318"/>
      <c r="BJ19" s="13"/>
      <c r="BK19" s="84"/>
      <c r="BL19" s="142"/>
      <c r="BM19" s="142"/>
      <c r="BN19" s="7"/>
      <c r="BO19" s="7"/>
      <c r="BP19" s="28"/>
      <c r="BQ19" s="11"/>
      <c r="BR19" s="11"/>
      <c r="BS19" s="318"/>
      <c r="BT19" s="13"/>
      <c r="BU19" s="84"/>
      <c r="BV19" s="142"/>
      <c r="BW19" s="142"/>
      <c r="BX19" s="7"/>
      <c r="BY19" s="7"/>
      <c r="BZ19" s="28"/>
      <c r="CA19" s="11"/>
      <c r="CB19" s="11"/>
      <c r="CC19" s="330"/>
      <c r="CM19" s="330"/>
      <c r="CW19" s="330"/>
      <c r="DG19" s="330"/>
      <c r="DQ19" s="330"/>
      <c r="EA19" s="330"/>
      <c r="EK19" s="330"/>
      <c r="EU19" s="330"/>
      <c r="FE19" s="330"/>
      <c r="FO19" s="330"/>
      <c r="FY19" s="330"/>
      <c r="GI19" s="330"/>
      <c r="GS19" s="330"/>
      <c r="HC19" s="330"/>
      <c r="HM19" s="330"/>
      <c r="HW19" s="330"/>
    </row>
    <row r="20" s="2" customFormat="true" x14ac:dyDescent="0.25">
      <c r="A20" s="318"/>
      <c r="B20" s="6"/>
      <c r="C20" s="84"/>
      <c r="D20" s="142"/>
      <c r="E20" s="142"/>
      <c r="F20" s="142"/>
      <c r="G20" s="142"/>
      <c r="H20" s="143"/>
      <c r="I20" s="11"/>
      <c r="J20" s="11"/>
      <c r="K20" s="318"/>
      <c r="L20" s="6"/>
      <c r="M20" s="84"/>
      <c r="N20" s="142"/>
      <c r="O20" s="142"/>
      <c r="P20" s="142"/>
      <c r="Q20" s="142"/>
      <c r="R20" s="143"/>
      <c r="S20" s="11"/>
      <c r="T20" s="11"/>
      <c r="U20" s="318"/>
      <c r="V20" s="6"/>
      <c r="W20" s="84"/>
      <c r="X20" s="142"/>
      <c r="Y20" s="142"/>
      <c r="Z20" s="142"/>
      <c r="AA20" s="142"/>
      <c r="AB20" s="143"/>
      <c r="AC20" s="11"/>
      <c r="AD20" s="11"/>
      <c r="AE20" s="318"/>
      <c r="AF20" s="6"/>
      <c r="AG20" s="84"/>
      <c r="AH20" s="142"/>
      <c r="AI20" s="142"/>
      <c r="AJ20" s="142"/>
      <c r="AK20" s="142"/>
      <c r="AL20" s="143"/>
      <c r="AM20" s="11"/>
      <c r="AN20" s="11"/>
      <c r="AO20" s="318"/>
      <c r="AP20" s="6"/>
      <c r="AQ20" s="84"/>
      <c r="AR20" s="142"/>
      <c r="AS20" s="142"/>
      <c r="AT20" s="142"/>
      <c r="AU20" s="142"/>
      <c r="AV20" s="143"/>
      <c r="AW20" s="11"/>
      <c r="AX20" s="11"/>
      <c r="AY20" s="318"/>
      <c r="AZ20" s="6"/>
      <c r="BA20" s="84"/>
      <c r="BB20" s="142"/>
      <c r="BC20" s="142"/>
      <c r="BD20" s="142"/>
      <c r="BE20" s="142"/>
      <c r="BF20" s="143"/>
      <c r="BG20" s="11"/>
      <c r="BH20" s="11"/>
      <c r="BI20" s="318"/>
      <c r="BJ20" s="6"/>
      <c r="BK20" s="84"/>
      <c r="BL20" s="142"/>
      <c r="BM20" s="142"/>
      <c r="BN20" s="142"/>
      <c r="BO20" s="142"/>
      <c r="BP20" s="143"/>
      <c r="BQ20" s="11"/>
      <c r="BR20" s="11"/>
      <c r="BS20" s="318"/>
      <c r="BT20" s="6"/>
      <c r="BU20" s="84"/>
      <c r="BV20" s="142"/>
      <c r="BW20" s="142"/>
      <c r="BX20" s="142"/>
      <c r="BY20" s="142"/>
      <c r="BZ20" s="143"/>
      <c r="CA20" s="11"/>
      <c r="CB20" s="11"/>
      <c r="CC20" s="330"/>
      <c r="CM20" s="330"/>
      <c r="CW20" s="330"/>
      <c r="DG20" s="330"/>
      <c r="DQ20" s="330"/>
      <c r="EA20" s="330"/>
      <c r="EK20" s="330"/>
      <c r="EU20" s="330"/>
      <c r="FE20" s="330"/>
      <c r="FO20" s="330"/>
      <c r="FY20" s="330"/>
      <c r="GI20" s="330"/>
      <c r="GS20" s="330"/>
      <c r="HC20" s="330"/>
      <c r="HM20" s="330"/>
      <c r="HW20" s="330"/>
    </row>
    <row r="21" s="2" customFormat="true" x14ac:dyDescent="0.25">
      <c r="A21" s="318"/>
      <c r="B21" s="6"/>
      <c r="C21" s="142"/>
      <c r="D21" s="142"/>
      <c r="E21" s="142"/>
      <c r="F21" s="142"/>
      <c r="G21" s="142"/>
      <c r="H21" s="144"/>
      <c r="I21" s="11"/>
      <c r="J21" s="11"/>
      <c r="K21" s="318"/>
      <c r="L21" s="6"/>
      <c r="M21" s="142"/>
      <c r="N21" s="142"/>
      <c r="O21" s="142"/>
      <c r="P21" s="142"/>
      <c r="Q21" s="142"/>
      <c r="R21" s="144"/>
      <c r="S21" s="11"/>
      <c r="T21" s="11"/>
      <c r="U21" s="318"/>
      <c r="V21" s="6"/>
      <c r="W21" s="142"/>
      <c r="X21" s="142"/>
      <c r="Y21" s="142"/>
      <c r="Z21" s="142"/>
      <c r="AA21" s="142"/>
      <c r="AB21" s="144"/>
      <c r="AC21" s="11"/>
      <c r="AD21" s="11"/>
      <c r="AE21" s="318"/>
      <c r="AF21" s="6"/>
      <c r="AG21" s="142"/>
      <c r="AH21" s="142"/>
      <c r="AI21" s="142"/>
      <c r="AJ21" s="142"/>
      <c r="AK21" s="142"/>
      <c r="AL21" s="144"/>
      <c r="AM21" s="11"/>
      <c r="AN21" s="11"/>
      <c r="AO21" s="318"/>
      <c r="AP21" s="6"/>
      <c r="AQ21" s="142"/>
      <c r="AR21" s="142"/>
      <c r="AS21" s="142"/>
      <c r="AT21" s="142"/>
      <c r="AU21" s="142"/>
      <c r="AV21" s="144"/>
      <c r="AW21" s="11"/>
      <c r="AX21" s="11"/>
      <c r="AY21" s="318"/>
      <c r="AZ21" s="6"/>
      <c r="BA21" s="142"/>
      <c r="BB21" s="142"/>
      <c r="BC21" s="142"/>
      <c r="BD21" s="142"/>
      <c r="BE21" s="142"/>
      <c r="BF21" s="144"/>
      <c r="BG21" s="11"/>
      <c r="BH21" s="11"/>
      <c r="BI21" s="318"/>
      <c r="BJ21" s="6"/>
      <c r="BK21" s="142"/>
      <c r="BL21" s="142"/>
      <c r="BM21" s="142"/>
      <c r="BN21" s="142"/>
      <c r="BO21" s="142"/>
      <c r="BP21" s="144"/>
      <c r="BQ21" s="11"/>
      <c r="BR21" s="11"/>
      <c r="BS21" s="318"/>
      <c r="BT21" s="6"/>
      <c r="BU21" s="142"/>
      <c r="BV21" s="142"/>
      <c r="BW21" s="142"/>
      <c r="BX21" s="142"/>
      <c r="BY21" s="142"/>
      <c r="BZ21" s="144"/>
      <c r="CA21" s="11"/>
      <c r="CB21" s="11"/>
      <c r="CC21" s="330"/>
      <c r="CM21" s="330"/>
      <c r="CW21" s="330"/>
      <c r="DG21" s="330"/>
      <c r="DQ21" s="330"/>
      <c r="EA21" s="330"/>
      <c r="EK21" s="330"/>
      <c r="EU21" s="330"/>
      <c r="FE21" s="330"/>
      <c r="FO21" s="330"/>
      <c r="FY21" s="330"/>
      <c r="GI21" s="330"/>
      <c r="GS21" s="330"/>
      <c r="HC21" s="330"/>
      <c r="HM21" s="330"/>
      <c r="HW21" s="330"/>
    </row>
    <row r="22" s="2" customFormat="true" x14ac:dyDescent="0.25">
      <c r="A22" s="318"/>
      <c r="B22" s="13"/>
      <c r="C22" s="7"/>
      <c r="D22" s="7"/>
      <c r="E22" s="7"/>
      <c r="F22" s="7"/>
      <c r="G22" s="7"/>
      <c r="H22" s="144"/>
      <c r="I22" s="11"/>
      <c r="J22" s="11"/>
      <c r="K22" s="318"/>
      <c r="L22" s="13"/>
      <c r="M22" s="7"/>
      <c r="N22" s="7"/>
      <c r="O22" s="7"/>
      <c r="P22" s="7"/>
      <c r="Q22" s="7"/>
      <c r="R22" s="144"/>
      <c r="S22" s="11"/>
      <c r="T22" s="11"/>
      <c r="U22" s="318"/>
      <c r="V22" s="13"/>
      <c r="W22" s="7"/>
      <c r="X22" s="7"/>
      <c r="Y22" s="7"/>
      <c r="Z22" s="7"/>
      <c r="AA22" s="7"/>
      <c r="AB22" s="144"/>
      <c r="AC22" s="11"/>
      <c r="AD22" s="11"/>
      <c r="AE22" s="318"/>
      <c r="AF22" s="13"/>
      <c r="AG22" s="7"/>
      <c r="AH22" s="7"/>
      <c r="AI22" s="7"/>
      <c r="AJ22" s="7"/>
      <c r="AK22" s="7"/>
      <c r="AL22" s="144"/>
      <c r="AM22" s="11"/>
      <c r="AN22" s="11"/>
      <c r="AO22" s="318"/>
      <c r="AP22" s="13"/>
      <c r="AQ22" s="7"/>
      <c r="AR22" s="7"/>
      <c r="AS22" s="7"/>
      <c r="AT22" s="7"/>
      <c r="AU22" s="7"/>
      <c r="AV22" s="144"/>
      <c r="AW22" s="11"/>
      <c r="AX22" s="11"/>
      <c r="AY22" s="318"/>
      <c r="AZ22" s="13"/>
      <c r="BA22" s="7"/>
      <c r="BB22" s="7"/>
      <c r="BC22" s="7"/>
      <c r="BD22" s="7"/>
      <c r="BE22" s="7"/>
      <c r="BF22" s="144"/>
      <c r="BG22" s="11"/>
      <c r="BH22" s="11"/>
      <c r="BI22" s="318"/>
      <c r="BJ22" s="13"/>
      <c r="BK22" s="7"/>
      <c r="BL22" s="7"/>
      <c r="BM22" s="7"/>
      <c r="BN22" s="7"/>
      <c r="BO22" s="7"/>
      <c r="BP22" s="144"/>
      <c r="BQ22" s="11"/>
      <c r="BR22" s="11"/>
      <c r="BS22" s="318"/>
      <c r="BT22" s="13"/>
      <c r="BU22" s="7"/>
      <c r="BV22" s="7"/>
      <c r="BW22" s="7"/>
      <c r="BX22" s="7"/>
      <c r="BY22" s="7"/>
      <c r="BZ22" s="144"/>
      <c r="CA22" s="11"/>
      <c r="CB22" s="11"/>
      <c r="CC22" s="330"/>
      <c r="CM22" s="330"/>
      <c r="CW22" s="330"/>
      <c r="DG22" s="330"/>
      <c r="DQ22" s="330"/>
      <c r="EA22" s="330"/>
      <c r="EK22" s="330"/>
      <c r="EU22" s="330"/>
      <c r="FE22" s="330"/>
      <c r="FO22" s="330"/>
      <c r="FY22" s="330"/>
      <c r="GI22" s="330"/>
      <c r="GS22" s="330"/>
      <c r="HC22" s="330"/>
      <c r="HM22" s="330"/>
      <c r="HW22" s="330"/>
    </row>
    <row r="23" s="2" customFormat="true" x14ac:dyDescent="0.25">
      <c r="A23" s="318"/>
      <c r="B23" s="13"/>
      <c r="C23" s="7"/>
      <c r="D23" s="7"/>
      <c r="E23" s="7"/>
      <c r="F23" s="7"/>
      <c r="G23" s="7"/>
      <c r="H23" s="28"/>
      <c r="I23" s="11"/>
      <c r="J23" s="11"/>
      <c r="K23" s="318"/>
      <c r="L23" s="13"/>
      <c r="M23" s="7"/>
      <c r="N23" s="7"/>
      <c r="O23" s="7"/>
      <c r="P23" s="7"/>
      <c r="Q23" s="7"/>
      <c r="R23" s="28"/>
      <c r="S23" s="11"/>
      <c r="T23" s="11"/>
      <c r="U23" s="318"/>
      <c r="V23" s="13"/>
      <c r="W23" s="7"/>
      <c r="X23" s="7"/>
      <c r="Y23" s="7"/>
      <c r="Z23" s="7"/>
      <c r="AA23" s="7"/>
      <c r="AB23" s="28"/>
      <c r="AC23" s="11"/>
      <c r="AD23" s="11"/>
      <c r="AE23" s="318"/>
      <c r="AF23" s="13"/>
      <c r="AG23" s="7"/>
      <c r="AH23" s="7"/>
      <c r="AI23" s="7"/>
      <c r="AJ23" s="7"/>
      <c r="AK23" s="7"/>
      <c r="AL23" s="28"/>
      <c r="AM23" s="11"/>
      <c r="AN23" s="11"/>
      <c r="AO23" s="318"/>
      <c r="AP23" s="13"/>
      <c r="AQ23" s="7"/>
      <c r="AR23" s="7"/>
      <c r="AS23" s="7"/>
      <c r="AT23" s="7"/>
      <c r="AU23" s="7"/>
      <c r="AV23" s="28"/>
      <c r="AW23" s="11"/>
      <c r="AX23" s="11"/>
      <c r="AY23" s="318"/>
      <c r="AZ23" s="13"/>
      <c r="BA23" s="7"/>
      <c r="BB23" s="7"/>
      <c r="BC23" s="7"/>
      <c r="BD23" s="7"/>
      <c r="BE23" s="7"/>
      <c r="BF23" s="28"/>
      <c r="BG23" s="11"/>
      <c r="BH23" s="11"/>
      <c r="BI23" s="318"/>
      <c r="BJ23" s="13"/>
      <c r="BK23" s="7"/>
      <c r="BL23" s="7"/>
      <c r="BM23" s="7"/>
      <c r="BN23" s="7"/>
      <c r="BO23" s="7"/>
      <c r="BP23" s="28"/>
      <c r="BQ23" s="11"/>
      <c r="BR23" s="11"/>
      <c r="BS23" s="318"/>
      <c r="BT23" s="13"/>
      <c r="BU23" s="7"/>
      <c r="BV23" s="7"/>
      <c r="BW23" s="7"/>
      <c r="BX23" s="7"/>
      <c r="BY23" s="7"/>
      <c r="BZ23" s="28"/>
      <c r="CA23" s="11"/>
      <c r="CB23" s="11"/>
      <c r="CC23" s="330"/>
      <c r="CM23" s="330"/>
      <c r="CW23" s="330"/>
      <c r="DG23" s="330"/>
      <c r="DQ23" s="330"/>
      <c r="EA23" s="330"/>
      <c r="EK23" s="330"/>
      <c r="EU23" s="330"/>
      <c r="FE23" s="330"/>
      <c r="FO23" s="330"/>
      <c r="FY23" s="330"/>
      <c r="GI23" s="330"/>
      <c r="GS23" s="330"/>
      <c r="HC23" s="330"/>
      <c r="HM23" s="330"/>
      <c r="HW23" s="330"/>
    </row>
    <row r="24" s="2" customFormat="true" x14ac:dyDescent="0.25">
      <c r="A24" s="318"/>
      <c r="B24" s="13"/>
      <c r="C24" s="7"/>
      <c r="D24" s="7"/>
      <c r="E24" s="7"/>
      <c r="F24" s="7"/>
      <c r="G24" s="7"/>
      <c r="H24" s="28"/>
      <c r="I24" s="11"/>
      <c r="J24" s="11"/>
      <c r="K24" s="318"/>
      <c r="L24" s="13"/>
      <c r="M24" s="7"/>
      <c r="N24" s="7"/>
      <c r="O24" s="7"/>
      <c r="P24" s="7"/>
      <c r="Q24" s="7"/>
      <c r="R24" s="28"/>
      <c r="S24" s="11"/>
      <c r="T24" s="11"/>
      <c r="U24" s="318"/>
      <c r="V24" s="13"/>
      <c r="W24" s="7"/>
      <c r="X24" s="7"/>
      <c r="Y24" s="7"/>
      <c r="Z24" s="7"/>
      <c r="AA24" s="7"/>
      <c r="AB24" s="28"/>
      <c r="AC24" s="11"/>
      <c r="AD24" s="11"/>
      <c r="AE24" s="318"/>
      <c r="AF24" s="13"/>
      <c r="AG24" s="7"/>
      <c r="AH24" s="7"/>
      <c r="AI24" s="7"/>
      <c r="AJ24" s="7"/>
      <c r="AK24" s="7"/>
      <c r="AL24" s="28"/>
      <c r="AM24" s="11"/>
      <c r="AN24" s="11"/>
      <c r="AO24" s="318"/>
      <c r="AP24" s="13"/>
      <c r="AQ24" s="7"/>
      <c r="AR24" s="7"/>
      <c r="AS24" s="7"/>
      <c r="AT24" s="7"/>
      <c r="AU24" s="7"/>
      <c r="AV24" s="28"/>
      <c r="AW24" s="11"/>
      <c r="AX24" s="11"/>
      <c r="AY24" s="318"/>
      <c r="AZ24" s="13"/>
      <c r="BA24" s="7"/>
      <c r="BB24" s="7"/>
      <c r="BC24" s="7"/>
      <c r="BD24" s="7"/>
      <c r="BE24" s="7"/>
      <c r="BF24" s="28"/>
      <c r="BG24" s="11"/>
      <c r="BH24" s="11"/>
      <c r="BI24" s="318"/>
      <c r="BJ24" s="13"/>
      <c r="BK24" s="7"/>
      <c r="BL24" s="7"/>
      <c r="BM24" s="7"/>
      <c r="BN24" s="7"/>
      <c r="BO24" s="7"/>
      <c r="BP24" s="28"/>
      <c r="BQ24" s="11"/>
      <c r="BR24" s="11"/>
      <c r="BS24" s="318"/>
      <c r="BT24" s="13"/>
      <c r="BU24" s="7"/>
      <c r="BV24" s="7"/>
      <c r="BW24" s="7"/>
      <c r="BX24" s="7"/>
      <c r="BY24" s="7"/>
      <c r="BZ24" s="28"/>
      <c r="CA24" s="11"/>
      <c r="CB24" s="11"/>
      <c r="CC24" s="330"/>
      <c r="CM24" s="330"/>
      <c r="CW24" s="330"/>
      <c r="DG24" s="330"/>
      <c r="DQ24" s="330"/>
      <c r="EA24" s="330"/>
      <c r="EK24" s="330"/>
      <c r="EU24" s="330"/>
      <c r="FE24" s="330"/>
      <c r="FO24" s="330"/>
      <c r="FY24" s="330"/>
      <c r="GI24" s="330"/>
      <c r="GS24" s="330"/>
      <c r="HC24" s="330"/>
      <c r="HM24" s="330"/>
      <c r="HW24" s="330"/>
    </row>
    <row r="25" s="2" customFormat="true" x14ac:dyDescent="0.25">
      <c r="A25" s="318"/>
      <c r="B25" s="13"/>
      <c r="C25" s="7"/>
      <c r="D25" s="7"/>
      <c r="E25" s="7"/>
      <c r="F25" s="7"/>
      <c r="G25" s="7"/>
      <c r="H25" s="28"/>
      <c r="I25" s="11"/>
      <c r="J25" s="11"/>
      <c r="K25" s="318"/>
      <c r="L25" s="13"/>
      <c r="M25" s="7"/>
      <c r="N25" s="7"/>
      <c r="O25" s="7"/>
      <c r="P25" s="7"/>
      <c r="Q25" s="7"/>
      <c r="R25" s="28"/>
      <c r="S25" s="11"/>
      <c r="T25" s="11"/>
      <c r="U25" s="318"/>
      <c r="V25" s="13"/>
      <c r="W25" s="7"/>
      <c r="X25" s="7"/>
      <c r="Y25" s="7"/>
      <c r="Z25" s="7"/>
      <c r="AA25" s="7"/>
      <c r="AB25" s="28"/>
      <c r="AC25" s="11"/>
      <c r="AD25" s="11"/>
      <c r="AE25" s="318"/>
      <c r="AF25" s="13"/>
      <c r="AG25" s="7"/>
      <c r="AH25" s="7"/>
      <c r="AI25" s="7"/>
      <c r="AJ25" s="7"/>
      <c r="AK25" s="7"/>
      <c r="AL25" s="28"/>
      <c r="AM25" s="11"/>
      <c r="AN25" s="11"/>
      <c r="AO25" s="318"/>
      <c r="AP25" s="13"/>
      <c r="AQ25" s="7"/>
      <c r="AR25" s="7"/>
      <c r="AS25" s="7"/>
      <c r="AT25" s="7"/>
      <c r="AU25" s="7"/>
      <c r="AV25" s="28"/>
      <c r="AW25" s="11"/>
      <c r="AX25" s="11"/>
      <c r="AY25" s="318"/>
      <c r="AZ25" s="13"/>
      <c r="BA25" s="7"/>
      <c r="BB25" s="7"/>
      <c r="BC25" s="7"/>
      <c r="BD25" s="7"/>
      <c r="BE25" s="7"/>
      <c r="BF25" s="28"/>
      <c r="BG25" s="11"/>
      <c r="BH25" s="11"/>
      <c r="BI25" s="318"/>
      <c r="BJ25" s="13"/>
      <c r="BK25" s="7"/>
      <c r="BL25" s="7"/>
      <c r="BM25" s="7"/>
      <c r="BN25" s="7"/>
      <c r="BO25" s="7"/>
      <c r="BP25" s="28"/>
      <c r="BQ25" s="11"/>
      <c r="BR25" s="11"/>
      <c r="BS25" s="318"/>
      <c r="BT25" s="13"/>
      <c r="BU25" s="7"/>
      <c r="BV25" s="7"/>
      <c r="BW25" s="7"/>
      <c r="BX25" s="7"/>
      <c r="BY25" s="7"/>
      <c r="BZ25" s="28"/>
      <c r="CA25" s="11"/>
      <c r="CB25" s="11"/>
      <c r="CC25" s="330"/>
      <c r="CM25" s="330"/>
      <c r="CW25" s="330"/>
      <c r="DG25" s="330"/>
      <c r="DQ25" s="330"/>
      <c r="EA25" s="330"/>
      <c r="EK25" s="330"/>
      <c r="EU25" s="330"/>
      <c r="FE25" s="330"/>
      <c r="FO25" s="330"/>
      <c r="FY25" s="330"/>
      <c r="GI25" s="330"/>
      <c r="GS25" s="330"/>
      <c r="HC25" s="330"/>
      <c r="HM25" s="330"/>
      <c r="HW25" s="330"/>
    </row>
    <row r="26" s="2" customFormat="true" x14ac:dyDescent="0.25">
      <c r="A26" s="318"/>
      <c r="B26" s="13"/>
      <c r="C26" s="7"/>
      <c r="D26" s="7"/>
      <c r="E26" s="7"/>
      <c r="F26" s="7"/>
      <c r="G26" s="7"/>
      <c r="H26" s="28"/>
      <c r="I26" s="11"/>
      <c r="J26" s="11"/>
      <c r="K26" s="318"/>
      <c r="L26" s="13"/>
      <c r="M26" s="7"/>
      <c r="N26" s="7"/>
      <c r="O26" s="7"/>
      <c r="P26" s="7"/>
      <c r="Q26" s="7"/>
      <c r="R26" s="28"/>
      <c r="S26" s="11"/>
      <c r="T26" s="11"/>
      <c r="U26" s="318"/>
      <c r="V26" s="13"/>
      <c r="W26" s="7"/>
      <c r="X26" s="7"/>
      <c r="Y26" s="7"/>
      <c r="Z26" s="7"/>
      <c r="AA26" s="7"/>
      <c r="AB26" s="28"/>
      <c r="AC26" s="11"/>
      <c r="AD26" s="11"/>
      <c r="AE26" s="318"/>
      <c r="AF26" s="13"/>
      <c r="AG26" s="7"/>
      <c r="AH26" s="7"/>
      <c r="AI26" s="7"/>
      <c r="AJ26" s="7"/>
      <c r="AK26" s="7"/>
      <c r="AL26" s="28"/>
      <c r="AM26" s="11"/>
      <c r="AN26" s="11"/>
      <c r="AO26" s="318"/>
      <c r="AP26" s="13"/>
      <c r="AQ26" s="7"/>
      <c r="AR26" s="7"/>
      <c r="AS26" s="7"/>
      <c r="AT26" s="7"/>
      <c r="AU26" s="7"/>
      <c r="AV26" s="28"/>
      <c r="AW26" s="11"/>
      <c r="AX26" s="11"/>
      <c r="AY26" s="318"/>
      <c r="AZ26" s="13"/>
      <c r="BA26" s="7"/>
      <c r="BB26" s="7"/>
      <c r="BC26" s="7"/>
      <c r="BD26" s="7"/>
      <c r="BE26" s="7"/>
      <c r="BF26" s="28"/>
      <c r="BG26" s="11"/>
      <c r="BH26" s="11"/>
      <c r="BI26" s="318"/>
      <c r="BJ26" s="13"/>
      <c r="BK26" s="7"/>
      <c r="BL26" s="7"/>
      <c r="BM26" s="7"/>
      <c r="BN26" s="7"/>
      <c r="BO26" s="7"/>
      <c r="BP26" s="28"/>
      <c r="BQ26" s="11"/>
      <c r="BR26" s="11"/>
      <c r="BS26" s="318"/>
      <c r="BT26" s="13"/>
      <c r="BU26" s="7"/>
      <c r="BV26" s="7"/>
      <c r="BW26" s="7"/>
      <c r="BX26" s="7"/>
      <c r="BY26" s="7"/>
      <c r="BZ26" s="28"/>
      <c r="CA26" s="11"/>
      <c r="CB26" s="11"/>
      <c r="CC26" s="330"/>
      <c r="CM26" s="330"/>
      <c r="CW26" s="330"/>
      <c r="DG26" s="330"/>
      <c r="DQ26" s="330"/>
      <c r="EA26" s="330"/>
      <c r="EK26" s="330"/>
      <c r="EU26" s="330"/>
      <c r="FE26" s="330"/>
      <c r="FO26" s="330"/>
      <c r="FY26" s="330"/>
      <c r="GI26" s="330"/>
      <c r="GS26" s="330"/>
      <c r="HC26" s="330"/>
      <c r="HM26" s="330"/>
      <c r="HW26" s="330"/>
    </row>
    <row r="27" s="2" customFormat="true" ht="83.25" customHeight="true" x14ac:dyDescent="0.25">
      <c r="A27" s="319" t="s">
        <v>12</v>
      </c>
      <c r="B27" s="588" t="s">
        <v>188</v>
      </c>
      <c r="C27" s="589"/>
      <c r="D27" s="589"/>
      <c r="E27" s="589"/>
      <c r="F27" s="589"/>
      <c r="G27" s="589"/>
      <c r="H27" s="590"/>
      <c r="I27" s="11"/>
      <c r="J27" s="11"/>
      <c r="K27" s="319" t="s">
        <v>12</v>
      </c>
      <c r="L27" s="588" t="s">
        <v>188</v>
      </c>
      <c r="M27" s="589"/>
      <c r="N27" s="589"/>
      <c r="O27" s="589"/>
      <c r="P27" s="589"/>
      <c r="Q27" s="589"/>
      <c r="R27" s="590"/>
      <c r="S27" s="11"/>
      <c r="T27" s="11"/>
      <c r="U27" s="319" t="s">
        <v>12</v>
      </c>
      <c r="V27" s="588" t="s">
        <v>188</v>
      </c>
      <c r="W27" s="589"/>
      <c r="X27" s="589"/>
      <c r="Y27" s="589"/>
      <c r="Z27" s="589"/>
      <c r="AA27" s="589"/>
      <c r="AB27" s="590"/>
      <c r="AC27" s="11"/>
      <c r="AD27" s="11"/>
      <c r="AE27" s="319" t="s">
        <v>12</v>
      </c>
      <c r="AF27" s="588" t="s">
        <v>201</v>
      </c>
      <c r="AG27" s="589"/>
      <c r="AH27" s="589"/>
      <c r="AI27" s="589"/>
      <c r="AJ27" s="589"/>
      <c r="AK27" s="589"/>
      <c r="AL27" s="590"/>
      <c r="AM27" s="11"/>
      <c r="AN27" s="11"/>
      <c r="AO27" s="319" t="s">
        <v>12</v>
      </c>
      <c r="AP27" s="588" t="s">
        <v>201</v>
      </c>
      <c r="AQ27" s="589"/>
      <c r="AR27" s="589"/>
      <c r="AS27" s="589"/>
      <c r="AT27" s="589"/>
      <c r="AU27" s="589"/>
      <c r="AV27" s="590"/>
      <c r="AW27" s="11"/>
      <c r="AX27" s="11"/>
      <c r="AY27" s="319" t="s">
        <v>12</v>
      </c>
      <c r="AZ27" s="588" t="s">
        <v>201</v>
      </c>
      <c r="BA27" s="589"/>
      <c r="BB27" s="589"/>
      <c r="BC27" s="589"/>
      <c r="BD27" s="589"/>
      <c r="BE27" s="589"/>
      <c r="BF27" s="590"/>
      <c r="BG27" s="11"/>
      <c r="BH27" s="11"/>
      <c r="BI27" s="319" t="s">
        <v>12</v>
      </c>
      <c r="BJ27" s="588" t="s">
        <v>201</v>
      </c>
      <c r="BK27" s="589"/>
      <c r="BL27" s="589"/>
      <c r="BM27" s="589"/>
      <c r="BN27" s="589"/>
      <c r="BO27" s="589"/>
      <c r="BP27" s="590"/>
      <c r="BQ27" s="11"/>
      <c r="BR27" s="11"/>
      <c r="BS27" s="319" t="s">
        <v>12</v>
      </c>
      <c r="BT27" s="588" t="s">
        <v>201</v>
      </c>
      <c r="BU27" s="589"/>
      <c r="BV27" s="589"/>
      <c r="BW27" s="589"/>
      <c r="BX27" s="589"/>
      <c r="BY27" s="589"/>
      <c r="BZ27" s="590"/>
      <c r="CA27" s="11"/>
      <c r="CB27" s="11"/>
      <c r="CC27" s="330"/>
      <c r="CM27" s="330"/>
      <c r="CW27" s="330"/>
      <c r="DG27" s="330"/>
      <c r="DQ27" s="330"/>
      <c r="EA27" s="330"/>
      <c r="EK27" s="330"/>
      <c r="EU27" s="330"/>
      <c r="FE27" s="330"/>
      <c r="FO27" s="330"/>
      <c r="FY27" s="330"/>
      <c r="GI27" s="330"/>
      <c r="GS27" s="330"/>
      <c r="HC27" s="330"/>
      <c r="HM27" s="330"/>
      <c r="HW27" s="330"/>
    </row>
    <row r="28" s="2" customFormat="true" ht="15.75" customHeight="true" x14ac:dyDescent="0.25">
      <c r="A28" s="319"/>
      <c r="B28" s="139" t="s">
        <v>139</v>
      </c>
      <c r="C28" s="93"/>
      <c r="D28" s="93"/>
      <c r="E28" s="93"/>
      <c r="F28" s="93"/>
      <c r="G28" s="93"/>
      <c r="H28" s="265"/>
      <c r="I28" s="11"/>
      <c r="J28" s="11"/>
      <c r="K28" s="319"/>
      <c r="L28" s="139" t="s">
        <v>139</v>
      </c>
      <c r="M28" s="93"/>
      <c r="N28" s="93"/>
      <c r="O28" s="93"/>
      <c r="P28" s="93"/>
      <c r="Q28" s="93"/>
      <c r="R28" s="265"/>
      <c r="S28" s="11"/>
      <c r="T28" s="11"/>
      <c r="U28" s="319"/>
      <c r="V28" s="139" t="s">
        <v>139</v>
      </c>
      <c r="W28" s="93"/>
      <c r="X28" s="93"/>
      <c r="Y28" s="93"/>
      <c r="Z28" s="93"/>
      <c r="AA28" s="93"/>
      <c r="AB28" s="265"/>
      <c r="AC28" s="11"/>
      <c r="AD28" s="11"/>
      <c r="AE28" s="319"/>
      <c r="AF28" s="139" t="s">
        <v>139</v>
      </c>
      <c r="AG28" s="93"/>
      <c r="AH28" s="93"/>
      <c r="AI28" s="93"/>
      <c r="AJ28" s="93"/>
      <c r="AK28" s="93"/>
      <c r="AL28" s="265"/>
      <c r="AM28" s="11"/>
      <c r="AN28" s="11"/>
      <c r="AO28" s="319"/>
      <c r="AP28" s="139" t="s">
        <v>139</v>
      </c>
      <c r="AQ28" s="93"/>
      <c r="AR28" s="93"/>
      <c r="AS28" s="93"/>
      <c r="AT28" s="93"/>
      <c r="AU28" s="93"/>
      <c r="AV28" s="265"/>
      <c r="AW28" s="11"/>
      <c r="AX28" s="11"/>
      <c r="AY28" s="319"/>
      <c r="AZ28" s="139" t="s">
        <v>139</v>
      </c>
      <c r="BA28" s="93"/>
      <c r="BB28" s="93"/>
      <c r="BC28" s="93"/>
      <c r="BD28" s="93"/>
      <c r="BE28" s="93"/>
      <c r="BF28" s="265"/>
      <c r="BG28" s="11"/>
      <c r="BH28" s="11"/>
      <c r="BI28" s="319"/>
      <c r="BJ28" s="139" t="s">
        <v>139</v>
      </c>
      <c r="BK28" s="93"/>
      <c r="BL28" s="93"/>
      <c r="BM28" s="93"/>
      <c r="BN28" s="93"/>
      <c r="BO28" s="93"/>
      <c r="BP28" s="265"/>
      <c r="BQ28" s="11"/>
      <c r="BR28" s="11"/>
      <c r="BS28" s="319"/>
      <c r="BT28" s="139" t="s">
        <v>139</v>
      </c>
      <c r="BU28" s="93"/>
      <c r="BV28" s="93"/>
      <c r="BW28" s="93"/>
      <c r="BX28" s="93"/>
      <c r="BY28" s="93"/>
      <c r="BZ28" s="265"/>
      <c r="CA28" s="11"/>
      <c r="CB28" s="11"/>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19"/>
      <c r="B29" s="139" t="s">
        <v>115</v>
      </c>
      <c r="C29" s="145" t="s">
        <v>182</v>
      </c>
      <c r="D29" s="92"/>
      <c r="E29" s="92"/>
      <c r="F29" s="92"/>
      <c r="G29" s="92"/>
      <c r="H29" s="261"/>
      <c r="I29" s="11"/>
      <c r="J29" s="11"/>
      <c r="K29" s="319"/>
      <c r="L29" s="139" t="s">
        <v>115</v>
      </c>
      <c r="M29" s="145" t="s">
        <v>182</v>
      </c>
      <c r="N29" s="92"/>
      <c r="O29" s="92"/>
      <c r="P29" s="92"/>
      <c r="Q29" s="92"/>
      <c r="R29" s="261"/>
      <c r="S29" s="11"/>
      <c r="T29" s="11"/>
      <c r="U29" s="319"/>
      <c r="V29" s="139" t="s">
        <v>115</v>
      </c>
      <c r="W29" s="145" t="s">
        <v>182</v>
      </c>
      <c r="X29" s="92"/>
      <c r="Y29" s="92"/>
      <c r="Z29" s="92"/>
      <c r="AA29" s="92"/>
      <c r="AB29" s="261"/>
      <c r="AC29" s="11"/>
      <c r="AD29" s="11"/>
      <c r="AE29" s="319"/>
      <c r="AF29" s="139" t="s">
        <v>115</v>
      </c>
      <c r="AG29" s="145" t="s">
        <v>182</v>
      </c>
      <c r="AH29" s="92"/>
      <c r="AI29" s="92"/>
      <c r="AJ29" s="92"/>
      <c r="AK29" s="92"/>
      <c r="AL29" s="261"/>
      <c r="AM29" s="11"/>
      <c r="AN29" s="11"/>
      <c r="AO29" s="319"/>
      <c r="AP29" s="139" t="s">
        <v>115</v>
      </c>
      <c r="AQ29" s="145" t="s">
        <v>182</v>
      </c>
      <c r="AR29" s="92"/>
      <c r="AS29" s="92"/>
      <c r="AT29" s="92"/>
      <c r="AU29" s="92"/>
      <c r="AV29" s="261"/>
      <c r="AW29" s="11"/>
      <c r="AX29" s="11"/>
      <c r="AY29" s="319"/>
      <c r="AZ29" s="139" t="s">
        <v>115</v>
      </c>
      <c r="BA29" s="145" t="s">
        <v>182</v>
      </c>
      <c r="BB29" s="92"/>
      <c r="BC29" s="92"/>
      <c r="BD29" s="92"/>
      <c r="BE29" s="92"/>
      <c r="BF29" s="261"/>
      <c r="BG29" s="11"/>
      <c r="BH29" s="11"/>
      <c r="BI29" s="319"/>
      <c r="BJ29" s="139" t="s">
        <v>115</v>
      </c>
      <c r="BK29" s="145" t="s">
        <v>182</v>
      </c>
      <c r="BL29" s="92"/>
      <c r="BM29" s="92"/>
      <c r="BN29" s="92"/>
      <c r="BO29" s="92"/>
      <c r="BP29" s="261"/>
      <c r="BQ29" s="11"/>
      <c r="BR29" s="11"/>
      <c r="BS29" s="319"/>
      <c r="BT29" s="139" t="s">
        <v>115</v>
      </c>
      <c r="BU29" s="145" t="s">
        <v>182</v>
      </c>
      <c r="BV29" s="92"/>
      <c r="BW29" s="92"/>
      <c r="BX29" s="92"/>
      <c r="BY29" s="92"/>
      <c r="BZ29" s="261"/>
      <c r="CA29" s="11"/>
      <c r="CB29" s="11"/>
      <c r="CC29" s="330"/>
      <c r="CM29" s="330"/>
      <c r="CW29" s="330"/>
      <c r="DG29" s="330"/>
      <c r="DQ29" s="330"/>
      <c r="EA29" s="330"/>
      <c r="EK29" s="330"/>
      <c r="EU29" s="330"/>
      <c r="FE29" s="330"/>
      <c r="FO29" s="330"/>
      <c r="FY29" s="330"/>
      <c r="GI29" s="330"/>
      <c r="GS29" s="330"/>
      <c r="HC29" s="330"/>
      <c r="HM29" s="330"/>
      <c r="HW29" s="330"/>
    </row>
    <row r="30" ht="15.75" customHeight="true" x14ac:dyDescent="0.25">
      <c r="A30" s="319"/>
      <c r="B30" s="139" t="s">
        <v>116</v>
      </c>
      <c r="C30" s="92" t="s">
        <v>182</v>
      </c>
      <c r="D30" s="92"/>
      <c r="E30" s="92"/>
      <c r="F30" s="92"/>
      <c r="G30" s="92"/>
      <c r="H30" s="261"/>
      <c r="I30" s="11"/>
      <c r="J30" s="11"/>
      <c r="K30" s="319"/>
      <c r="L30" s="139" t="s">
        <v>116</v>
      </c>
      <c r="M30" s="92" t="s">
        <v>182</v>
      </c>
      <c r="N30" s="92"/>
      <c r="O30" s="92"/>
      <c r="P30" s="92"/>
      <c r="Q30" s="92"/>
      <c r="R30" s="261"/>
      <c r="S30" s="11"/>
      <c r="T30" s="11"/>
      <c r="U30" s="319"/>
      <c r="V30" s="139" t="s">
        <v>116</v>
      </c>
      <c r="W30" s="92" t="s">
        <v>182</v>
      </c>
      <c r="X30" s="92"/>
      <c r="Y30" s="92"/>
      <c r="Z30" s="92"/>
      <c r="AA30" s="92"/>
      <c r="AB30" s="261"/>
      <c r="AC30" s="11"/>
      <c r="AD30" s="11"/>
      <c r="AE30" s="319"/>
      <c r="AF30" s="139" t="s">
        <v>116</v>
      </c>
      <c r="AG30" s="92"/>
      <c r="AH30" s="92"/>
      <c r="AI30" s="92"/>
      <c r="AJ30" s="92"/>
      <c r="AK30" s="92"/>
      <c r="AL30" s="261"/>
      <c r="AM30" s="11"/>
      <c r="AN30" s="11"/>
      <c r="AO30" s="319"/>
      <c r="AP30" s="139" t="s">
        <v>116</v>
      </c>
      <c r="AQ30" s="92"/>
      <c r="AR30" s="92"/>
      <c r="AS30" s="92"/>
      <c r="AT30" s="92"/>
      <c r="AU30" s="92"/>
      <c r="AV30" s="261"/>
      <c r="AW30" s="11"/>
      <c r="AX30" s="11"/>
      <c r="AY30" s="319"/>
      <c r="AZ30" s="139" t="s">
        <v>116</v>
      </c>
      <c r="BA30" s="92"/>
      <c r="BB30" s="92"/>
      <c r="BC30" s="92"/>
      <c r="BD30" s="92"/>
      <c r="BE30" s="92"/>
      <c r="BF30" s="261"/>
      <c r="BG30" s="11"/>
      <c r="BH30" s="11"/>
      <c r="BI30" s="319"/>
      <c r="BJ30" s="139" t="s">
        <v>116</v>
      </c>
      <c r="BK30" s="92"/>
      <c r="BL30" s="92"/>
      <c r="BM30" s="92"/>
      <c r="BN30" s="92"/>
      <c r="BO30" s="92"/>
      <c r="BP30" s="261"/>
      <c r="BQ30" s="11"/>
      <c r="BR30" s="11"/>
      <c r="BS30" s="319"/>
      <c r="BT30" s="139" t="s">
        <v>116</v>
      </c>
      <c r="BU30" s="92"/>
      <c r="BV30" s="92"/>
      <c r="BW30" s="92"/>
      <c r="BX30" s="92"/>
      <c r="BY30" s="92"/>
      <c r="BZ30" s="261"/>
      <c r="CA30" s="11"/>
      <c r="CB30" s="11"/>
    </row>
    <row r="31" ht="15.75" customHeight="true" x14ac:dyDescent="0.25">
      <c r="A31" s="320"/>
      <c r="B31" s="12" t="s">
        <v>23</v>
      </c>
      <c r="C31" s="146"/>
      <c r="D31" s="10"/>
      <c r="E31" s="10"/>
      <c r="F31" s="10"/>
      <c r="G31" s="10"/>
      <c r="H31" s="266"/>
      <c r="I31" s="11"/>
      <c r="J31" s="11"/>
      <c r="K31" s="320"/>
      <c r="L31" s="12" t="s">
        <v>23</v>
      </c>
      <c r="M31" s="146"/>
      <c r="N31" s="10"/>
      <c r="O31" s="10"/>
      <c r="P31" s="10"/>
      <c r="Q31" s="10"/>
      <c r="R31" s="266"/>
      <c r="S31" s="11"/>
      <c r="T31" s="11"/>
      <c r="U31" s="320"/>
      <c r="V31" s="12" t="s">
        <v>23</v>
      </c>
      <c r="W31" s="146"/>
      <c r="X31" s="10"/>
      <c r="Y31" s="10"/>
      <c r="Z31" s="10"/>
      <c r="AA31" s="10"/>
      <c r="AB31" s="266"/>
      <c r="AC31" s="11"/>
      <c r="AD31" s="11"/>
      <c r="AE31" s="320"/>
      <c r="AF31" s="12" t="s">
        <v>23</v>
      </c>
      <c r="AG31" s="146"/>
      <c r="AH31" s="10"/>
      <c r="AI31" s="10"/>
      <c r="AJ31" s="10"/>
      <c r="AK31" s="10"/>
      <c r="AL31" s="266"/>
      <c r="AM31" s="11"/>
      <c r="AN31" s="11"/>
      <c r="AO31" s="320"/>
      <c r="AP31" s="12" t="s">
        <v>23</v>
      </c>
      <c r="AQ31" s="146"/>
      <c r="AR31" s="10"/>
      <c r="AS31" s="10"/>
      <c r="AT31" s="10"/>
      <c r="AU31" s="10"/>
      <c r="AV31" s="266"/>
      <c r="AW31" s="11"/>
      <c r="AX31" s="11"/>
      <c r="AY31" s="320"/>
      <c r="AZ31" s="12" t="s">
        <v>23</v>
      </c>
      <c r="BA31" s="146"/>
      <c r="BB31" s="10"/>
      <c r="BC31" s="10"/>
      <c r="BD31" s="10"/>
      <c r="BE31" s="10"/>
      <c r="BF31" s="266"/>
      <c r="BG31" s="11"/>
      <c r="BH31" s="11"/>
      <c r="BI31" s="320"/>
      <c r="BJ31" s="12" t="s">
        <v>23</v>
      </c>
      <c r="BK31" s="146"/>
      <c r="BL31" s="10"/>
      <c r="BM31" s="10"/>
      <c r="BN31" s="10"/>
      <c r="BO31" s="10"/>
      <c r="BP31" s="266"/>
      <c r="BQ31" s="11"/>
      <c r="BR31" s="11"/>
      <c r="BS31" s="320"/>
      <c r="BT31" s="12" t="s">
        <v>23</v>
      </c>
      <c r="BU31" s="146"/>
      <c r="BV31" s="10"/>
      <c r="BW31" s="10"/>
      <c r="BX31" s="10"/>
      <c r="BY31" s="10"/>
      <c r="BZ31" s="266"/>
      <c r="CA31" s="11"/>
      <c r="CB31" s="11"/>
    </row>
    <row r="32" s="3" customFormat="true" ht="16.5" thickBot="true" x14ac:dyDescent="0.3">
      <c r="A32" s="321"/>
      <c r="B32" s="150" t="s">
        <v>20</v>
      </c>
      <c r="C32" s="151">
        <v>899</v>
      </c>
      <c r="D32" s="31"/>
      <c r="E32" s="31"/>
      <c r="F32" s="31"/>
      <c r="G32" s="31"/>
      <c r="H32" s="32"/>
      <c r="I32" s="11"/>
      <c r="J32" s="11"/>
      <c r="K32" s="321"/>
      <c r="L32" s="150" t="s">
        <v>20</v>
      </c>
      <c r="M32" s="151">
        <v>896</v>
      </c>
      <c r="N32" s="31"/>
      <c r="O32" s="31"/>
      <c r="P32" s="31"/>
      <c r="Q32" s="31"/>
      <c r="R32" s="32"/>
      <c r="S32" s="11"/>
      <c r="T32" s="11"/>
      <c r="U32" s="321"/>
      <c r="V32" s="150" t="s">
        <v>20</v>
      </c>
      <c r="W32" s="151">
        <v>896</v>
      </c>
      <c r="X32" s="31"/>
      <c r="Y32" s="31"/>
      <c r="Z32" s="31"/>
      <c r="AA32" s="31"/>
      <c r="AB32" s="32"/>
      <c r="AC32" s="11"/>
      <c r="AD32" s="11"/>
      <c r="AE32" s="321"/>
      <c r="AF32" s="150" t="s">
        <v>20</v>
      </c>
      <c r="AG32" s="151">
        <v>911</v>
      </c>
      <c r="AH32" s="31"/>
      <c r="AI32" s="31"/>
      <c r="AJ32" s="31"/>
      <c r="AK32" s="31"/>
      <c r="AL32" s="32"/>
      <c r="AM32" s="11"/>
      <c r="AN32" s="11"/>
      <c r="AO32" s="321"/>
      <c r="AP32" s="150" t="s">
        <v>20</v>
      </c>
      <c r="AQ32" s="151">
        <v>956</v>
      </c>
      <c r="AR32" s="31"/>
      <c r="AS32" s="31"/>
      <c r="AT32" s="31"/>
      <c r="AU32" s="31"/>
      <c r="AV32" s="32"/>
      <c r="AW32" s="11"/>
      <c r="AX32" s="11"/>
      <c r="AY32" s="321"/>
      <c r="AZ32" s="150" t="s">
        <v>20</v>
      </c>
      <c r="BA32" s="151">
        <v>1025</v>
      </c>
      <c r="BB32" s="31"/>
      <c r="BC32" s="31"/>
      <c r="BD32" s="31"/>
      <c r="BE32" s="31"/>
      <c r="BF32" s="32"/>
      <c r="BG32" s="11"/>
      <c r="BH32" s="11"/>
      <c r="BI32" s="321"/>
      <c r="BJ32" s="150" t="s">
        <v>20</v>
      </c>
      <c r="BK32" s="151">
        <v>1044</v>
      </c>
      <c r="BL32" s="31"/>
      <c r="BM32" s="31"/>
      <c r="BN32" s="31"/>
      <c r="BO32" s="31"/>
      <c r="BP32" s="32"/>
      <c r="BQ32" s="11"/>
      <c r="BR32" s="11"/>
      <c r="BS32" s="321"/>
      <c r="BT32" s="150" t="s">
        <v>20</v>
      </c>
      <c r="BU32" s="151">
        <v>1034</v>
      </c>
      <c r="BV32" s="31"/>
      <c r="BW32" s="31"/>
      <c r="BX32" s="31"/>
      <c r="BY32" s="31"/>
      <c r="BZ32" s="32"/>
      <c r="CA32" s="11"/>
      <c r="CB32" s="11"/>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sheetData>
  <mergeCells count="24">
    <mergeCell ref="W1:AB2"/>
    <mergeCell ref="W3:AB3"/>
    <mergeCell ref="V27:AB27"/>
    <mergeCell ref="AG1:AL2"/>
    <mergeCell ref="AZ27:BF27"/>
    <mergeCell ref="BA1:BF2"/>
    <mergeCell ref="BA3:BF3"/>
    <mergeCell ref="AG3:AL3"/>
    <mergeCell ref="AF27:AL27"/>
    <mergeCell ref="C1:H2"/>
    <mergeCell ref="C3:H3"/>
    <mergeCell ref="B27:H27"/>
    <mergeCell ref="M1:R2"/>
    <mergeCell ref="M3:R3"/>
    <mergeCell ref="L27:R27"/>
    <mergeCell ref="BU1:BZ2"/>
    <mergeCell ref="BU3:BZ3"/>
    <mergeCell ref="BT27:BZ27"/>
    <mergeCell ref="AQ1:AV2"/>
    <mergeCell ref="AQ3:AV3"/>
    <mergeCell ref="AP27:AV27"/>
    <mergeCell ref="BK1:BP2"/>
    <mergeCell ref="BK3:BP3"/>
    <mergeCell ref="BJ27:BP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52" t="s">
        <v>22</v>
      </c>
      <c r="B1" s="353" t="str">
        <f>'Water Data'!B1</f>
        <v>MOH09</v>
      </c>
      <c r="C1" s="595" t="str">
        <f>'Water Data'!C1:H2</f>
        <v>Oman</v>
      </c>
      <c r="D1" s="596"/>
      <c r="E1" s="596"/>
      <c r="F1" s="596"/>
      <c r="G1" s="596"/>
      <c r="H1" s="597"/>
      <c r="I1" s="25"/>
      <c r="J1" s="16"/>
      <c r="K1" s="352" t="s">
        <v>22</v>
      </c>
      <c r="L1" s="353" t="str">
        <f>'Water Data'!L1</f>
        <v>MOH10</v>
      </c>
      <c r="M1" s="595" t="str">
        <f>'Water Data'!M1:R2</f>
        <v>Oman</v>
      </c>
      <c r="N1" s="596"/>
      <c r="O1" s="596"/>
      <c r="P1" s="596"/>
      <c r="Q1" s="596"/>
      <c r="R1" s="597"/>
      <c r="S1" s="25"/>
      <c r="T1" s="16"/>
      <c r="U1" s="352" t="s">
        <v>22</v>
      </c>
      <c r="V1" s="353" t="str">
        <f>'Water Data'!V1</f>
        <v>MOH11</v>
      </c>
      <c r="W1" s="595" t="str">
        <f>'Water Data'!W1:AB2</f>
        <v>Oman</v>
      </c>
      <c r="X1" s="596"/>
      <c r="Y1" s="596"/>
      <c r="Z1" s="596"/>
      <c r="AA1" s="596"/>
      <c r="AB1" s="597"/>
      <c r="AC1" s="25"/>
      <c r="AD1" s="16"/>
      <c r="AE1" s="352" t="s">
        <v>22</v>
      </c>
      <c r="AF1" s="353" t="str">
        <f>'Water Data'!AF1</f>
        <v>MOH12</v>
      </c>
      <c r="AG1" s="595" t="str">
        <f>'Water Data'!AG1:AL2</f>
        <v>Oman</v>
      </c>
      <c r="AH1" s="596"/>
      <c r="AI1" s="596"/>
      <c r="AJ1" s="596"/>
      <c r="AK1" s="596"/>
      <c r="AL1" s="597"/>
      <c r="AM1" s="25"/>
      <c r="AN1" s="16"/>
      <c r="AO1" s="352" t="s">
        <v>22</v>
      </c>
      <c r="AP1" s="353" t="str">
        <f>'Water Data'!AP1</f>
        <v>MOH13</v>
      </c>
      <c r="AQ1" s="595" t="str">
        <f>'Water Data'!AQ1:AV2</f>
        <v>Oman</v>
      </c>
      <c r="AR1" s="596"/>
      <c r="AS1" s="596"/>
      <c r="AT1" s="596"/>
      <c r="AU1" s="596"/>
      <c r="AV1" s="597"/>
      <c r="AW1" s="25"/>
      <c r="AX1" s="16"/>
      <c r="AY1" s="352" t="s">
        <v>22</v>
      </c>
      <c r="AZ1" s="354" t="str">
        <f>'Water Data'!AZ1</f>
        <v>MOH14</v>
      </c>
      <c r="BA1" s="354" t="str">
        <f>'Water Data'!BA1:BF2</f>
        <v>Oman</v>
      </c>
      <c r="BB1" s="354"/>
      <c r="BC1" s="354"/>
      <c r="BD1" s="354"/>
      <c r="BE1" s="354"/>
      <c r="BF1" s="355"/>
      <c r="BG1" s="25"/>
      <c r="BH1" s="16"/>
      <c r="BI1" s="352" t="s">
        <v>22</v>
      </c>
      <c r="BJ1" s="353" t="str">
        <f>'Water Data'!BJ1</f>
        <v>MOH15</v>
      </c>
      <c r="BK1" s="595" t="str">
        <f>'Water Data'!BK1:BP2</f>
        <v>Oman</v>
      </c>
      <c r="BL1" s="596"/>
      <c r="BM1" s="596"/>
      <c r="BN1" s="596"/>
      <c r="BO1" s="596"/>
      <c r="BP1" s="597"/>
      <c r="BQ1" s="25"/>
      <c r="BR1" s="16"/>
      <c r="BS1" s="352" t="s">
        <v>22</v>
      </c>
      <c r="BT1" s="353" t="str">
        <f>'Water Data'!BT1</f>
        <v>MOH16</v>
      </c>
      <c r="BU1" s="595" t="str">
        <f>'Water Data'!BU1:BZ2</f>
        <v>Oman</v>
      </c>
      <c r="BV1" s="596"/>
      <c r="BW1" s="596"/>
      <c r="BX1" s="596"/>
      <c r="BY1" s="596"/>
      <c r="BZ1" s="597"/>
      <c r="CA1" s="25"/>
      <c r="CB1" s="16"/>
    </row>
    <row r="2" x14ac:dyDescent="0.25">
      <c r="A2" s="356" t="str">
        <f>'Water Data'!A2</f>
        <v>Annual Health Report 2009 (Ministry of Health, Department of Health Information and Statistics)</v>
      </c>
      <c r="B2" s="357"/>
      <c r="C2" s="598"/>
      <c r="D2" s="598"/>
      <c r="E2" s="598"/>
      <c r="F2" s="598"/>
      <c r="G2" s="598"/>
      <c r="H2" s="599"/>
      <c r="I2" s="11"/>
      <c r="J2" s="17"/>
      <c r="K2" s="356" t="str">
        <f>'Water Data'!K2</f>
        <v>Annual Health Report 2010 (Ministry of Health, Department of Health Information and Statistics)</v>
      </c>
      <c r="L2" s="357"/>
      <c r="M2" s="598"/>
      <c r="N2" s="598"/>
      <c r="O2" s="598"/>
      <c r="P2" s="598"/>
      <c r="Q2" s="598"/>
      <c r="R2" s="599"/>
      <c r="S2" s="11"/>
      <c r="T2" s="17"/>
      <c r="U2" s="356" t="str">
        <f>'Water Data'!U2</f>
        <v>Annual Health Report 2011 (Ministry of Health, Department of Health Information and Statistics)</v>
      </c>
      <c r="V2" s="357"/>
      <c r="W2" s="598"/>
      <c r="X2" s="598"/>
      <c r="Y2" s="598"/>
      <c r="Z2" s="598"/>
      <c r="AA2" s="598"/>
      <c r="AB2" s="599"/>
      <c r="AC2" s="11"/>
      <c r="AD2" s="17"/>
      <c r="AE2" s="356" t="str">
        <f>'Water Data'!AE2</f>
        <v>Annual Health Report 2012 (Ministry of Health, Department of Health Information and Statistics)</v>
      </c>
      <c r="AF2" s="357"/>
      <c r="AG2" s="598"/>
      <c r="AH2" s="598"/>
      <c r="AI2" s="598"/>
      <c r="AJ2" s="598"/>
      <c r="AK2" s="598"/>
      <c r="AL2" s="599"/>
      <c r="AM2" s="11"/>
      <c r="AN2" s="17"/>
      <c r="AO2" s="356" t="str">
        <f>'Water Data'!AO2</f>
        <v>Annual Health Report 2013 (Ministry of Health, Department of Health Information and Statistics)</v>
      </c>
      <c r="AP2" s="357"/>
      <c r="AQ2" s="598"/>
      <c r="AR2" s="598"/>
      <c r="AS2" s="598"/>
      <c r="AT2" s="598"/>
      <c r="AU2" s="598"/>
      <c r="AV2" s="599"/>
      <c r="AW2" s="11"/>
      <c r="AX2" s="17"/>
      <c r="AY2" s="356" t="str">
        <f>'Water Data'!AY2</f>
        <v>Annual Health Report 2014 (Ministry of Health, Department of Health Information and Statistics)</v>
      </c>
      <c r="AZ2" s="358"/>
      <c r="BA2" s="359"/>
      <c r="BB2" s="359"/>
      <c r="BC2" s="359"/>
      <c r="BD2" s="359"/>
      <c r="BE2" s="359"/>
      <c r="BF2" s="360"/>
      <c r="BG2" s="11"/>
      <c r="BH2" s="17"/>
      <c r="BI2" s="356" t="str">
        <f>'Water Data'!BI2</f>
        <v>Annual Health Report 2015 (Ministry of Health, Department of Health Information and Statistics)</v>
      </c>
      <c r="BJ2" s="357"/>
      <c r="BK2" s="598"/>
      <c r="BL2" s="598"/>
      <c r="BM2" s="598"/>
      <c r="BN2" s="598"/>
      <c r="BO2" s="598"/>
      <c r="BP2" s="599"/>
      <c r="BQ2" s="11"/>
      <c r="BR2" s="17"/>
      <c r="BS2" s="356" t="str">
        <f>'Water Data'!BS2</f>
        <v>Annual Health Report 2016 (Ministry of Health, Department of Health Information and Statistics)</v>
      </c>
      <c r="BT2" s="357"/>
      <c r="BU2" s="598"/>
      <c r="BV2" s="598"/>
      <c r="BW2" s="598"/>
      <c r="BX2" s="598"/>
      <c r="BY2" s="598"/>
      <c r="BZ2" s="599"/>
      <c r="CA2" s="11"/>
      <c r="CB2" s="17"/>
    </row>
    <row r="3" x14ac:dyDescent="0.25">
      <c r="A3" s="361" t="str">
        <f>'Water Data'!A3</f>
        <v>Census</v>
      </c>
      <c r="B3" s="362"/>
      <c r="C3" s="600">
        <f>'Water Data'!C3:H3</f>
        <v>2009</v>
      </c>
      <c r="D3" s="601"/>
      <c r="E3" s="601"/>
      <c r="F3" s="601"/>
      <c r="G3" s="601"/>
      <c r="H3" s="602"/>
      <c r="I3" s="11"/>
      <c r="J3" s="17"/>
      <c r="K3" s="361" t="str">
        <f>'Water Data'!K3</f>
        <v>Census</v>
      </c>
      <c r="L3" s="362"/>
      <c r="M3" s="600">
        <f>'Water Data'!M3:R3</f>
        <v>2010</v>
      </c>
      <c r="N3" s="601"/>
      <c r="O3" s="601"/>
      <c r="P3" s="601"/>
      <c r="Q3" s="601"/>
      <c r="R3" s="602"/>
      <c r="S3" s="11"/>
      <c r="T3" s="17"/>
      <c r="U3" s="361" t="str">
        <f>'Water Data'!U3</f>
        <v>Census</v>
      </c>
      <c r="V3" s="362"/>
      <c r="W3" s="600">
        <f>'Water Data'!W3:AB3</f>
        <v>2011</v>
      </c>
      <c r="X3" s="601"/>
      <c r="Y3" s="601"/>
      <c r="Z3" s="601"/>
      <c r="AA3" s="601"/>
      <c r="AB3" s="602"/>
      <c r="AC3" s="11"/>
      <c r="AD3" s="17"/>
      <c r="AE3" s="361" t="str">
        <f>'Water Data'!AE3</f>
        <v>Census</v>
      </c>
      <c r="AF3" s="362"/>
      <c r="AG3" s="600">
        <f>'Water Data'!AG3:AL3</f>
        <v>2012</v>
      </c>
      <c r="AH3" s="601"/>
      <c r="AI3" s="601"/>
      <c r="AJ3" s="601"/>
      <c r="AK3" s="601"/>
      <c r="AL3" s="602"/>
      <c r="AM3" s="11"/>
      <c r="AN3" s="17"/>
      <c r="AO3" s="361" t="str">
        <f>'Water Data'!AO3</f>
        <v>Census</v>
      </c>
      <c r="AP3" s="362"/>
      <c r="AQ3" s="600">
        <f>'Water Data'!AQ3:AV3</f>
        <v>2013</v>
      </c>
      <c r="AR3" s="601"/>
      <c r="AS3" s="601"/>
      <c r="AT3" s="601"/>
      <c r="AU3" s="601"/>
      <c r="AV3" s="602"/>
      <c r="AW3" s="11"/>
      <c r="AX3" s="17"/>
      <c r="AY3" s="361" t="str">
        <f>'Water Data'!AY3</f>
        <v>Census</v>
      </c>
      <c r="AZ3" s="363"/>
      <c r="BA3" s="364">
        <f>'Water Data'!BA3:BF3</f>
        <v>2014</v>
      </c>
      <c r="BB3" s="364"/>
      <c r="BC3" s="364"/>
      <c r="BD3" s="364"/>
      <c r="BE3" s="364"/>
      <c r="BF3" s="365"/>
      <c r="BG3" s="11"/>
      <c r="BH3" s="17"/>
      <c r="BI3" s="361" t="str">
        <f>'Water Data'!BI3</f>
        <v>Census</v>
      </c>
      <c r="BJ3" s="362"/>
      <c r="BK3" s="600">
        <f>'Water Data'!BK3:BP3</f>
        <v>2015</v>
      </c>
      <c r="BL3" s="601"/>
      <c r="BM3" s="601"/>
      <c r="BN3" s="601"/>
      <c r="BO3" s="601"/>
      <c r="BP3" s="602"/>
      <c r="BQ3" s="11"/>
      <c r="BR3" s="17"/>
      <c r="BS3" s="361" t="str">
        <f>'Water Data'!BS3</f>
        <v>Census</v>
      </c>
      <c r="BT3" s="362"/>
      <c r="BU3" s="600">
        <f>'Water Data'!BU3:BZ3</f>
        <v>2016</v>
      </c>
      <c r="BV3" s="601"/>
      <c r="BW3" s="601"/>
      <c r="BX3" s="601"/>
      <c r="BY3" s="601"/>
      <c r="BZ3" s="602"/>
      <c r="CA3" s="11"/>
      <c r="CB3" s="17"/>
    </row>
    <row r="4" s="4" customFormat="true" ht="18" customHeight="true" x14ac:dyDescent="0.25">
      <c r="A4" s="366" t="s">
        <v>221</v>
      </c>
      <c r="B4" s="367" t="s">
        <v>57</v>
      </c>
      <c r="C4" s="368" t="s">
        <v>7</v>
      </c>
      <c r="D4" s="369" t="s">
        <v>1</v>
      </c>
      <c r="E4" s="369" t="s">
        <v>2</v>
      </c>
      <c r="F4" s="369" t="s">
        <v>16</v>
      </c>
      <c r="G4" s="369" t="s">
        <v>17</v>
      </c>
      <c r="H4" s="370" t="s">
        <v>18</v>
      </c>
      <c r="I4" s="26"/>
      <c r="J4" s="18"/>
      <c r="K4" s="366" t="s">
        <v>221</v>
      </c>
      <c r="L4" s="367" t="s">
        <v>57</v>
      </c>
      <c r="M4" s="368" t="s">
        <v>7</v>
      </c>
      <c r="N4" s="369" t="s">
        <v>1</v>
      </c>
      <c r="O4" s="369" t="s">
        <v>2</v>
      </c>
      <c r="P4" s="369" t="s">
        <v>16</v>
      </c>
      <c r="Q4" s="369" t="s">
        <v>17</v>
      </c>
      <c r="R4" s="370" t="s">
        <v>18</v>
      </c>
      <c r="S4" s="26"/>
      <c r="T4" s="18"/>
      <c r="U4" s="366" t="s">
        <v>221</v>
      </c>
      <c r="V4" s="367" t="s">
        <v>57</v>
      </c>
      <c r="W4" s="368" t="s">
        <v>7</v>
      </c>
      <c r="X4" s="369" t="s">
        <v>1</v>
      </c>
      <c r="Y4" s="369" t="s">
        <v>2</v>
      </c>
      <c r="Z4" s="369" t="s">
        <v>16</v>
      </c>
      <c r="AA4" s="369" t="s">
        <v>17</v>
      </c>
      <c r="AB4" s="370" t="s">
        <v>18</v>
      </c>
      <c r="AC4" s="26"/>
      <c r="AD4" s="18"/>
      <c r="AE4" s="366" t="s">
        <v>221</v>
      </c>
      <c r="AF4" s="367" t="s">
        <v>57</v>
      </c>
      <c r="AG4" s="368" t="s">
        <v>7</v>
      </c>
      <c r="AH4" s="369" t="s">
        <v>1</v>
      </c>
      <c r="AI4" s="369" t="s">
        <v>2</v>
      </c>
      <c r="AJ4" s="369" t="s">
        <v>16</v>
      </c>
      <c r="AK4" s="369" t="s">
        <v>17</v>
      </c>
      <c r="AL4" s="370" t="s">
        <v>18</v>
      </c>
      <c r="AM4" s="26"/>
      <c r="AN4" s="18"/>
      <c r="AO4" s="366" t="s">
        <v>221</v>
      </c>
      <c r="AP4" s="367" t="s">
        <v>57</v>
      </c>
      <c r="AQ4" s="368" t="s">
        <v>7</v>
      </c>
      <c r="AR4" s="369" t="s">
        <v>1</v>
      </c>
      <c r="AS4" s="369" t="s">
        <v>2</v>
      </c>
      <c r="AT4" s="369" t="s">
        <v>16</v>
      </c>
      <c r="AU4" s="369" t="s">
        <v>17</v>
      </c>
      <c r="AV4" s="370" t="s">
        <v>18</v>
      </c>
      <c r="AW4" s="26"/>
      <c r="AX4" s="18"/>
      <c r="AY4" s="366" t="s">
        <v>221</v>
      </c>
      <c r="AZ4" s="371" t="s">
        <v>57</v>
      </c>
      <c r="BA4" s="368" t="s">
        <v>7</v>
      </c>
      <c r="BB4" s="369" t="s">
        <v>1</v>
      </c>
      <c r="BC4" s="369" t="s">
        <v>2</v>
      </c>
      <c r="BD4" s="369" t="s">
        <v>16</v>
      </c>
      <c r="BE4" s="369" t="s">
        <v>17</v>
      </c>
      <c r="BF4" s="370" t="s">
        <v>18</v>
      </c>
      <c r="BG4" s="26"/>
      <c r="BH4" s="18"/>
      <c r="BI4" s="366" t="s">
        <v>221</v>
      </c>
      <c r="BJ4" s="367" t="s">
        <v>57</v>
      </c>
      <c r="BK4" s="368" t="s">
        <v>7</v>
      </c>
      <c r="BL4" s="369" t="s">
        <v>1</v>
      </c>
      <c r="BM4" s="369" t="s">
        <v>2</v>
      </c>
      <c r="BN4" s="369" t="s">
        <v>16</v>
      </c>
      <c r="BO4" s="369" t="s">
        <v>17</v>
      </c>
      <c r="BP4" s="370" t="s">
        <v>18</v>
      </c>
      <c r="BQ4" s="26"/>
      <c r="BR4" s="18"/>
      <c r="BS4" s="366" t="s">
        <v>221</v>
      </c>
      <c r="BT4" s="367" t="s">
        <v>57</v>
      </c>
      <c r="BU4" s="368" t="s">
        <v>7</v>
      </c>
      <c r="BV4" s="369" t="s">
        <v>1</v>
      </c>
      <c r="BW4" s="369" t="s">
        <v>2</v>
      </c>
      <c r="BX4" s="369" t="s">
        <v>16</v>
      </c>
      <c r="BY4" s="369" t="s">
        <v>17</v>
      </c>
      <c r="BZ4" s="370" t="s">
        <v>18</v>
      </c>
      <c r="CA4" s="26"/>
      <c r="CB4" s="18"/>
      <c r="CC4" s="327"/>
      <c r="CM4" s="327"/>
      <c r="CW4" s="327"/>
      <c r="DG4" s="327"/>
      <c r="DQ4" s="327"/>
      <c r="EA4" s="327"/>
      <c r="EK4" s="327"/>
      <c r="EU4" s="327"/>
      <c r="FE4" s="327"/>
      <c r="FO4" s="327"/>
      <c r="FY4" s="327"/>
      <c r="GI4" s="327"/>
      <c r="GS4" s="327"/>
      <c r="HC4" s="327"/>
      <c r="HM4" s="327"/>
      <c r="HW4" s="327"/>
    </row>
    <row r="5" s="4" customFormat="true" x14ac:dyDescent="0.25">
      <c r="A5" s="316"/>
      <c r="B5" s="15" t="s">
        <v>3</v>
      </c>
      <c r="C5" s="9" t="str">
        <f t="shared" ref="C5:H5" si="0">IF(COUNTA(C15)=0,"",C15)</f>
        <v/>
      </c>
      <c r="D5" s="9" t="str">
        <f t="shared" si="0"/>
        <v/>
      </c>
      <c r="E5" s="9" t="str">
        <f t="shared" si="0"/>
        <v/>
      </c>
      <c r="F5" s="9" t="str">
        <f t="shared" si="0"/>
        <v/>
      </c>
      <c r="G5" s="9" t="str">
        <f t="shared" si="0"/>
        <v/>
      </c>
      <c r="H5" s="33" t="str">
        <f t="shared" si="0"/>
        <v/>
      </c>
      <c r="I5" s="26"/>
      <c r="J5" s="18"/>
      <c r="K5" s="316"/>
      <c r="L5" s="15" t="s">
        <v>3</v>
      </c>
      <c r="M5" s="9" t="str">
        <f t="shared" ref="M5:R5" si="1">IF(COUNTA(M15)=0,"",M15)</f>
        <v/>
      </c>
      <c r="N5" s="9" t="str">
        <f t="shared" si="1"/>
        <v/>
      </c>
      <c r="O5" s="9" t="str">
        <f t="shared" si="1"/>
        <v/>
      </c>
      <c r="P5" s="9" t="str">
        <f t="shared" si="1"/>
        <v/>
      </c>
      <c r="Q5" s="9" t="str">
        <f t="shared" si="1"/>
        <v/>
      </c>
      <c r="R5" s="33" t="str">
        <f t="shared" si="1"/>
        <v/>
      </c>
      <c r="S5" s="26"/>
      <c r="T5" s="18"/>
      <c r="U5" s="316"/>
      <c r="V5" s="15" t="s">
        <v>3</v>
      </c>
      <c r="W5" s="9" t="str">
        <f t="shared" ref="W5:AB5" si="2">IF(COUNTA(W15)=0,"",W15)</f>
        <v/>
      </c>
      <c r="X5" s="9" t="str">
        <f t="shared" si="2"/>
        <v/>
      </c>
      <c r="Y5" s="9" t="str">
        <f t="shared" si="2"/>
        <v/>
      </c>
      <c r="Z5" s="9" t="str">
        <f t="shared" si="2"/>
        <v/>
      </c>
      <c r="AA5" s="9" t="str">
        <f t="shared" si="2"/>
        <v/>
      </c>
      <c r="AB5" s="33" t="str">
        <f t="shared" si="2"/>
        <v/>
      </c>
      <c r="AC5" s="26"/>
      <c r="AD5" s="18"/>
      <c r="AE5" s="316"/>
      <c r="AF5" s="15" t="s">
        <v>3</v>
      </c>
      <c r="AG5" s="9" t="str">
        <f t="shared" ref="AG5:AL5" si="3">IF(COUNTA(AG15)=0,"",AG15)</f>
        <v/>
      </c>
      <c r="AH5" s="9" t="str">
        <f t="shared" si="3"/>
        <v/>
      </c>
      <c r="AI5" s="9" t="str">
        <f t="shared" si="3"/>
        <v/>
      </c>
      <c r="AJ5" s="9" t="str">
        <f t="shared" si="3"/>
        <v/>
      </c>
      <c r="AK5" s="9" t="str">
        <f t="shared" si="3"/>
        <v/>
      </c>
      <c r="AL5" s="33" t="str">
        <f t="shared" si="3"/>
        <v/>
      </c>
      <c r="AM5" s="26"/>
      <c r="AN5" s="18"/>
      <c r="AO5" s="316"/>
      <c r="AP5" s="15" t="s">
        <v>3</v>
      </c>
      <c r="AQ5" s="9" t="str">
        <f t="shared" ref="AQ5:AV5" si="4">IF(COUNTA(AQ15)=0,"",AQ15)</f>
        <v/>
      </c>
      <c r="AR5" s="9" t="str">
        <f t="shared" si="4"/>
        <v/>
      </c>
      <c r="AS5" s="9" t="str">
        <f t="shared" si="4"/>
        <v/>
      </c>
      <c r="AT5" s="9" t="str">
        <f t="shared" si="4"/>
        <v/>
      </c>
      <c r="AU5" s="9" t="str">
        <f t="shared" si="4"/>
        <v/>
      </c>
      <c r="AV5" s="33" t="str">
        <f t="shared" si="4"/>
        <v/>
      </c>
      <c r="AW5" s="26"/>
      <c r="AX5" s="18"/>
      <c r="AY5" s="316"/>
      <c r="AZ5" s="140" t="s">
        <v>3</v>
      </c>
      <c r="BA5" s="9" t="str">
        <f t="shared" ref="BA5:BF5" si="5">IF(COUNTA(BA15)=0,"",BA15)</f>
        <v/>
      </c>
      <c r="BB5" s="9" t="str">
        <f t="shared" si="5"/>
        <v/>
      </c>
      <c r="BC5" s="9" t="str">
        <f t="shared" si="5"/>
        <v/>
      </c>
      <c r="BD5" s="9" t="str">
        <f t="shared" si="5"/>
        <v/>
      </c>
      <c r="BE5" s="9" t="str">
        <f t="shared" si="5"/>
        <v/>
      </c>
      <c r="BF5" s="33" t="str">
        <f t="shared" si="5"/>
        <v/>
      </c>
      <c r="BG5" s="26"/>
      <c r="BH5" s="18"/>
      <c r="BI5" s="316"/>
      <c r="BJ5" s="15" t="s">
        <v>3</v>
      </c>
      <c r="BK5" s="9" t="str">
        <f t="shared" ref="BK5:BP5" si="6">IF(COUNTA(BK15)=0,"",BK15)</f>
        <v/>
      </c>
      <c r="BL5" s="9" t="str">
        <f t="shared" si="6"/>
        <v/>
      </c>
      <c r="BM5" s="9" t="str">
        <f t="shared" si="6"/>
        <v/>
      </c>
      <c r="BN5" s="9" t="str">
        <f t="shared" si="6"/>
        <v/>
      </c>
      <c r="BO5" s="9" t="str">
        <f t="shared" si="6"/>
        <v/>
      </c>
      <c r="BP5" s="33" t="str">
        <f t="shared" si="6"/>
        <v/>
      </c>
      <c r="BQ5" s="26"/>
      <c r="BR5" s="18"/>
      <c r="BS5" s="316"/>
      <c r="BT5" s="15" t="s">
        <v>3</v>
      </c>
      <c r="BU5" s="9" t="str">
        <f t="shared" ref="BU5:BZ5" si="7">IF(COUNTA(BU15)=0,"",BU15)</f>
        <v/>
      </c>
      <c r="BV5" s="9" t="str">
        <f t="shared" si="7"/>
        <v/>
      </c>
      <c r="BW5" s="9" t="str">
        <f t="shared" si="7"/>
        <v/>
      </c>
      <c r="BX5" s="9" t="str">
        <f t="shared" si="7"/>
        <v/>
      </c>
      <c r="BY5" s="9" t="str">
        <f t="shared" si="7"/>
        <v/>
      </c>
      <c r="BZ5" s="33" t="str">
        <f t="shared" si="7"/>
        <v/>
      </c>
      <c r="CA5" s="26"/>
      <c r="CB5" s="18"/>
      <c r="CC5" s="327"/>
      <c r="CM5" s="327"/>
      <c r="CW5" s="327"/>
      <c r="DG5" s="327"/>
      <c r="DQ5" s="327"/>
      <c r="EA5" s="327"/>
      <c r="EK5" s="327"/>
      <c r="EU5" s="327"/>
      <c r="FE5" s="327"/>
      <c r="FO5" s="327"/>
      <c r="FY5" s="327"/>
      <c r="GI5" s="327"/>
      <c r="GS5" s="327"/>
      <c r="HC5" s="327"/>
      <c r="HM5" s="327"/>
      <c r="HW5" s="327"/>
    </row>
    <row r="6" s="4" customFormat="true" x14ac:dyDescent="0.25">
      <c r="A6" s="316"/>
      <c r="B6" s="15" t="s">
        <v>0</v>
      </c>
      <c r="C6" s="9" t="str">
        <f>IF((COUNTA(C16:C25)=0)+(COUNTA(C15)=0),"",100-C15-SUMPRODUCT(B16:B25,C16:C25))</f>
        <v/>
      </c>
      <c r="D6" s="9" t="str">
        <f>IF((COUNTA(D16:D25)=0)+(COUNTA(D15)=0),"",100-D15-SUMPRODUCT(B16:B25,D16:D25))</f>
        <v/>
      </c>
      <c r="E6" s="9" t="str">
        <f>IF((COUNTA(E16:E25)=0)+(COUNTA(E15)=0),"",100-E15-SUMPRODUCT(B16:B25,E16:E25))</f>
        <v/>
      </c>
      <c r="F6" s="9" t="str">
        <f>IF((COUNTA(F16:F25)=0)+(COUNTA(F15)=0),"",100-F15-SUMPRODUCT(B16:B25,F16:F25))</f>
        <v/>
      </c>
      <c r="G6" s="9" t="str">
        <f>IF((COUNTA(G16:G25)=0)+(COUNTA(G15)=0),"",100-G15-SUMPRODUCT(B16:B25,G16:G25))</f>
        <v/>
      </c>
      <c r="H6" s="33" t="str">
        <f>IF((COUNTA(H16:H25)=0)+(COUNTA(H15)=0),"",100-H15-SUMPRODUCT(B16:B25,H16:H25))</f>
        <v/>
      </c>
      <c r="I6" s="26"/>
      <c r="J6" s="18"/>
      <c r="K6" s="316"/>
      <c r="L6" s="15" t="s">
        <v>0</v>
      </c>
      <c r="M6" s="9" t="str">
        <f>IF((COUNTA(M16:M25)=0)+(COUNTA(M15)=0),"",100-M15-SUMPRODUCT(L16:L25,M16:M25))</f>
        <v/>
      </c>
      <c r="N6" s="9" t="str">
        <f>IF((COUNTA(N16:N25)=0)+(COUNTA(N15)=0),"",100-N15-SUMPRODUCT(L16:L25,N16:N25))</f>
        <v/>
      </c>
      <c r="O6" s="9" t="str">
        <f>IF((COUNTA(O16:O25)=0)+(COUNTA(O15)=0),"",100-O15-SUMPRODUCT(L16:L25,O16:O25))</f>
        <v/>
      </c>
      <c r="P6" s="9" t="str">
        <f>IF((COUNTA(P16:P25)=0)+(COUNTA(P15)=0),"",100-P15-SUMPRODUCT(L16:L25,P16:P25))</f>
        <v/>
      </c>
      <c r="Q6" s="9" t="str">
        <f>IF((COUNTA(Q16:Q25)=0)+(COUNTA(Q15)=0),"",100-Q15-SUMPRODUCT(L16:L25,Q16:Q25))</f>
        <v/>
      </c>
      <c r="R6" s="33" t="str">
        <f>IF((COUNTA(R16:R25)=0)+(COUNTA(R15)=0),"",100-R15-SUMPRODUCT(L16:L25,R16:R25))</f>
        <v/>
      </c>
      <c r="S6" s="26"/>
      <c r="T6" s="18"/>
      <c r="U6" s="316"/>
      <c r="V6" s="15" t="s">
        <v>0</v>
      </c>
      <c r="W6" s="9" t="str">
        <f>IF((COUNTA(W16:W25)=0)+(COUNTA(W15)=0),"",100-W15-SUMPRODUCT(V16:V25,W16:W25))</f>
        <v/>
      </c>
      <c r="X6" s="9" t="str">
        <f>IF((COUNTA(X16:X25)=0)+(COUNTA(X15)=0),"",100-X15-SUMPRODUCT(V16:V25,X16:X25))</f>
        <v/>
      </c>
      <c r="Y6" s="9" t="str">
        <f>IF((COUNTA(Y16:Y25)=0)+(COUNTA(Y15)=0),"",100-Y15-SUMPRODUCT(V16:V25,Y16:Y25))</f>
        <v/>
      </c>
      <c r="Z6" s="9" t="str">
        <f>IF((COUNTA(Z16:Z25)=0)+(COUNTA(Z15)=0),"",100-Z15-SUMPRODUCT(V16:V25,Z16:Z25))</f>
        <v/>
      </c>
      <c r="AA6" s="9" t="str">
        <f>IF((COUNTA(AA16:AA25)=0)+(COUNTA(AA15)=0),"",100-AA15-SUMPRODUCT(V16:V25,AA16:AA25))</f>
        <v/>
      </c>
      <c r="AB6" s="33" t="str">
        <f>IF((COUNTA(AB16:AB25)=0)+(COUNTA(AB15)=0),"",100-AB15-SUMPRODUCT(V16:V25,AB16:AB25))</f>
        <v/>
      </c>
      <c r="AC6" s="26"/>
      <c r="AD6" s="18"/>
      <c r="AE6" s="316"/>
      <c r="AF6" s="15" t="s">
        <v>0</v>
      </c>
      <c r="AG6" s="9" t="str">
        <f>IF((COUNTA(AG16:AG25)=0)+(COUNTA(AG15)=0),"",100-AG15-SUMPRODUCT(AF16:AF25,AG16:AG25))</f>
        <v/>
      </c>
      <c r="AH6" s="9" t="str">
        <f>IF((COUNTA(AH16:AH25)=0)+(COUNTA(AH15)=0),"",100-AH15-SUMPRODUCT(AF16:AF25,AH16:AH25))</f>
        <v/>
      </c>
      <c r="AI6" s="9" t="str">
        <f>IF((COUNTA(AI16:AI25)=0)+(COUNTA(AI15)=0),"",100-AI15-SUMPRODUCT(AF16:AF25,AI16:AI25))</f>
        <v/>
      </c>
      <c r="AJ6" s="9" t="str">
        <f>IF((COUNTA(AJ16:AJ25)=0)+(COUNTA(AJ15)=0),"",100-AJ15-SUMPRODUCT(AF16:AF25,AJ16:AJ25))</f>
        <v/>
      </c>
      <c r="AK6" s="9" t="str">
        <f>IF((COUNTA(AK16:AK25)=0)+(COUNTA(AK15)=0),"",100-AK15-SUMPRODUCT(AF16:AF25,AK16:AK25))</f>
        <v/>
      </c>
      <c r="AL6" s="33" t="str">
        <f>IF((COUNTA(AL16:AL25)=0)+(COUNTA(AL15)=0),"",100-AL15-SUMPRODUCT(AF16:AF25,AL16:AL25))</f>
        <v/>
      </c>
      <c r="AM6" s="26"/>
      <c r="AN6" s="18"/>
      <c r="AO6" s="316"/>
      <c r="AP6" s="15" t="s">
        <v>0</v>
      </c>
      <c r="AQ6" s="9" t="str">
        <f>IF((COUNTA(AQ16:AQ25)=0)+(COUNTA(AQ15)=0),"",100-AQ15-SUMPRODUCT(AP16:AP25,AQ16:AQ25))</f>
        <v/>
      </c>
      <c r="AR6" s="9" t="str">
        <f>IF((COUNTA(AR16:AR25)=0)+(COUNTA(AR15)=0),"",100-AR15-SUMPRODUCT(AP16:AP25,AR16:AR25))</f>
        <v/>
      </c>
      <c r="AS6" s="9" t="str">
        <f>IF((COUNTA(AS16:AS25)=0)+(COUNTA(AS15)=0),"",100-AS15-SUMPRODUCT(AP16:AP25,AS16:AS25))</f>
        <v/>
      </c>
      <c r="AT6" s="9" t="str">
        <f>IF((COUNTA(AT16:AT25)=0)+(COUNTA(AT15)=0),"",100-AT15-SUMPRODUCT(AP16:AP25,AT16:AT25))</f>
        <v/>
      </c>
      <c r="AU6" s="9" t="str">
        <f>IF((COUNTA(AU16:AU25)=0)+(COUNTA(AU15)=0),"",100-AU15-SUMPRODUCT(AP16:AP25,AU16:AU25))</f>
        <v/>
      </c>
      <c r="AV6" s="33" t="str">
        <f>IF((COUNTA(AV16:AV25)=0)+(COUNTA(AV15)=0),"",100-AV15-SUMPRODUCT(AP16:AP25,AV16:AV25))</f>
        <v/>
      </c>
      <c r="AW6" s="26"/>
      <c r="AX6" s="18"/>
      <c r="AY6" s="316"/>
      <c r="AZ6" s="140" t="s">
        <v>0</v>
      </c>
      <c r="BA6" s="9" t="str">
        <f>IF((COUNTA(BA16:BA25)=0)+(COUNTA(BA15)=0),"",100-BA15-SUMPRODUCT(AZ16:AZ25,BA16:BA25))</f>
        <v/>
      </c>
      <c r="BB6" s="9" t="str">
        <f>IF((COUNTA(BB16:BB25)=0)+(COUNTA(BB15)=0),"",100-BB15-SUMPRODUCT(AZ16:AZ25,BB16:BB25))</f>
        <v/>
      </c>
      <c r="BC6" s="9" t="str">
        <f>IF((COUNTA(BC16:BC25)=0)+(COUNTA(BC15)=0),"",100-BC15-SUMPRODUCT(AZ16:AZ25,BC16:BC25))</f>
        <v/>
      </c>
      <c r="BD6" s="9" t="str">
        <f>IF((COUNTA(BD16:BD25)=0)+(COUNTA(BD15)=0),"",100-BD15-SUMPRODUCT(AZ16:AZ25,BD16:BD25))</f>
        <v/>
      </c>
      <c r="BE6" s="9" t="str">
        <f>IF((COUNTA(BE16:BE25)=0)+(COUNTA(BE15)=0),"",100-BE15-SUMPRODUCT(AZ16:AZ25,BE16:BE25))</f>
        <v/>
      </c>
      <c r="BF6" s="33" t="str">
        <f>IF((COUNTA(BF16:BF25)=0)+(COUNTA(BF15)=0),"",100-BF15-SUMPRODUCT(AZ16:AZ25,BF16:BF25))</f>
        <v/>
      </c>
      <c r="BG6" s="26"/>
      <c r="BH6" s="18"/>
      <c r="BI6" s="316"/>
      <c r="BJ6" s="15" t="s">
        <v>0</v>
      </c>
      <c r="BK6" s="9" t="str">
        <f>IF((COUNTA(BK16:BK25)=0)+(COUNTA(BK15)=0),"",100-BK15-SUMPRODUCT(BJ16:BJ25,BK16:BK25))</f>
        <v/>
      </c>
      <c r="BL6" s="9" t="str">
        <f>IF((COUNTA(BL16:BL25)=0)+(COUNTA(BL15)=0),"",100-BL15-SUMPRODUCT(BJ16:BJ25,BL16:BL25))</f>
        <v/>
      </c>
      <c r="BM6" s="9" t="str">
        <f>IF((COUNTA(BM16:BM25)=0)+(COUNTA(BM15)=0),"",100-BM15-SUMPRODUCT(BJ16:BJ25,BM16:BM25))</f>
        <v/>
      </c>
      <c r="BN6" s="9" t="str">
        <f>IF((COUNTA(BN16:BN25)=0)+(COUNTA(BN15)=0),"",100-BN15-SUMPRODUCT(BJ16:BJ25,BN16:BN25))</f>
        <v/>
      </c>
      <c r="BO6" s="9" t="str">
        <f>IF((COUNTA(BO16:BO25)=0)+(COUNTA(BO15)=0),"",100-BO15-SUMPRODUCT(BJ16:BJ25,BO16:BO25))</f>
        <v/>
      </c>
      <c r="BP6" s="33" t="str">
        <f>IF((COUNTA(BP16:BP25)=0)+(COUNTA(BP15)=0),"",100-BP15-SUMPRODUCT(BJ16:BJ25,BP16:BP25))</f>
        <v/>
      </c>
      <c r="BQ6" s="26"/>
      <c r="BR6" s="18"/>
      <c r="BS6" s="316"/>
      <c r="BT6" s="15" t="s">
        <v>0</v>
      </c>
      <c r="BU6" s="9" t="str">
        <f>IF((COUNTA(BU16:BU25)=0)+(COUNTA(BU15)=0),"",100-BU15-SUMPRODUCT(BT16:BT25,BU16:BU25))</f>
        <v/>
      </c>
      <c r="BV6" s="9" t="str">
        <f>IF((COUNTA(BV16:BV25)=0)+(COUNTA(BV15)=0),"",100-BV15-SUMPRODUCT(BT16:BT25,BV16:BV25))</f>
        <v/>
      </c>
      <c r="BW6" s="9" t="str">
        <f>IF((COUNTA(BW16:BW25)=0)+(COUNTA(BW15)=0),"",100-BW15-SUMPRODUCT(BT16:BT25,BW16:BW25))</f>
        <v/>
      </c>
      <c r="BX6" s="9" t="str">
        <f>IF((COUNTA(BX16:BX25)=0)+(COUNTA(BX15)=0),"",100-BX15-SUMPRODUCT(BT16:BT25,BX16:BX25))</f>
        <v/>
      </c>
      <c r="BY6" s="9" t="str">
        <f>IF((COUNTA(BY16:BY25)=0)+(COUNTA(BY15)=0),"",100-BY15-SUMPRODUCT(BT16:BT25,BY16:BY25))</f>
        <v/>
      </c>
      <c r="BZ6" s="33" t="str">
        <f>IF((COUNTA(BZ16:BZ25)=0)+(COUNTA(BZ15)=0),"",100-BZ15-SUMPRODUCT(BT16:BT25,BZ16:BZ25))</f>
        <v/>
      </c>
      <c r="CA6" s="26"/>
      <c r="CB6" s="18"/>
      <c r="CC6" s="327"/>
      <c r="CM6" s="327"/>
      <c r="CW6" s="327"/>
      <c r="DG6" s="327"/>
      <c r="DQ6" s="327"/>
      <c r="EA6" s="327"/>
      <c r="EK6" s="327"/>
      <c r="EU6" s="327"/>
      <c r="FE6" s="327"/>
      <c r="FO6" s="327"/>
      <c r="FY6" s="327"/>
      <c r="GI6" s="327"/>
      <c r="GS6" s="327"/>
      <c r="HC6" s="327"/>
      <c r="HM6" s="327"/>
      <c r="HW6" s="327"/>
    </row>
    <row r="7" s="4" customFormat="true" x14ac:dyDescent="0.25">
      <c r="A7" s="316"/>
      <c r="B7" s="15" t="s">
        <v>19</v>
      </c>
      <c r="C7" s="9">
        <f>IF(COUNTA(C16:C25)=0,"",SUMPRODUCT(C16:C25,B16:B25))</f>
        <v>94.66</v>
      </c>
      <c r="D7" s="9" t="str">
        <f>IF(COUNTA(D16:D25)=0,"",SUMPRODUCT(D16:D25,B16:B25))</f>
        <v/>
      </c>
      <c r="E7" s="9" t="str">
        <f>IF(COUNTA(E16:E25)=0,"",SUMPRODUCT(E16:E25,B16:B25))</f>
        <v/>
      </c>
      <c r="F7" s="9" t="str">
        <f>IF(COUNTA(F16:F25)=0,"",SUMPRODUCT(F16:F25,B16:B25))</f>
        <v/>
      </c>
      <c r="G7" s="9" t="str">
        <f>IF(COUNTA(G16:G25)=0,"",SUMPRODUCT(G16:G25,B16:B25))</f>
        <v/>
      </c>
      <c r="H7" s="33" t="str">
        <f>IF(COUNTA(H16:H25)=0,"",SUMPRODUCT(H16:H25,B16:B25))</f>
        <v/>
      </c>
      <c r="I7" s="26"/>
      <c r="J7" s="18"/>
      <c r="K7" s="316"/>
      <c r="L7" s="15" t="s">
        <v>19</v>
      </c>
      <c r="M7" s="9">
        <f>IF(COUNTA(M16:M25)=0,"",SUMPRODUCT(M16:M25,L16:L25))</f>
        <v>98.995000000000005</v>
      </c>
      <c r="N7" s="9" t="str">
        <f>IF(COUNTA(N16:N25)=0,"",SUMPRODUCT(N16:N25,L16:L25))</f>
        <v/>
      </c>
      <c r="O7" s="9" t="str">
        <f>IF(COUNTA(O16:O25)=0,"",SUMPRODUCT(O16:O25,L16:L25))</f>
        <v/>
      </c>
      <c r="P7" s="9" t="str">
        <f>IF(COUNTA(P16:P25)=0,"",SUMPRODUCT(P16:P25,L16:L25))</f>
        <v/>
      </c>
      <c r="Q7" s="9" t="str">
        <f>IF(COUNTA(Q16:Q25)=0,"",SUMPRODUCT(Q16:Q25,L16:L25))</f>
        <v/>
      </c>
      <c r="R7" s="33" t="str">
        <f>IF(COUNTA(R16:R25)=0,"",SUMPRODUCT(R16:R25,L16:L25))</f>
        <v/>
      </c>
      <c r="S7" s="26"/>
      <c r="T7" s="18"/>
      <c r="U7" s="316"/>
      <c r="V7" s="15" t="s">
        <v>19</v>
      </c>
      <c r="W7" s="9">
        <f>IF(COUNTA(W16:W25)=0,"",SUMPRODUCT(W16:W25,V16:V25))</f>
        <v>99.33</v>
      </c>
      <c r="X7" s="9" t="str">
        <f>IF(COUNTA(X16:X25)=0,"",SUMPRODUCT(X16:X25,V16:V25))</f>
        <v/>
      </c>
      <c r="Y7" s="9" t="str">
        <f>IF(COUNTA(Y16:Y25)=0,"",SUMPRODUCT(Y16:Y25,V16:V25))</f>
        <v/>
      </c>
      <c r="Z7" s="9" t="str">
        <f>IF(COUNTA(Z16:Z25)=0,"",SUMPRODUCT(Z16:Z25,V16:V25))</f>
        <v/>
      </c>
      <c r="AA7" s="9" t="str">
        <f>IF(COUNTA(AA16:AA25)=0,"",SUMPRODUCT(AA16:AA25,V16:V25))</f>
        <v/>
      </c>
      <c r="AB7" s="33" t="str">
        <f>IF(COUNTA(AB16:AB25)=0,"",SUMPRODUCT(AB16:AB25,V16:V25))</f>
        <v/>
      </c>
      <c r="AC7" s="26"/>
      <c r="AD7" s="18"/>
      <c r="AE7" s="316"/>
      <c r="AF7" s="15" t="s">
        <v>19</v>
      </c>
      <c r="AG7" s="9">
        <f>IF(COUNTA(AG16:AG25)=0,"",SUMPRODUCT(AG16:AG25,AF16:AF25))</f>
        <v>96.2</v>
      </c>
      <c r="AH7" s="9" t="str">
        <f>IF(COUNTA(AH16:AH25)=0,"",SUMPRODUCT(AH16:AH25,AF16:AF25))</f>
        <v/>
      </c>
      <c r="AI7" s="9" t="str">
        <f>IF(COUNTA(AI16:AI25)=0,"",SUMPRODUCT(AI16:AI25,AF16:AF25))</f>
        <v/>
      </c>
      <c r="AJ7" s="9" t="str">
        <f>IF(COUNTA(AJ16:AJ25)=0,"",SUMPRODUCT(AJ16:AJ25,AF16:AF25))</f>
        <v/>
      </c>
      <c r="AK7" s="9" t="str">
        <f>IF(COUNTA(AK16:AK25)=0,"",SUMPRODUCT(AK16:AK25,AF16:AF25))</f>
        <v/>
      </c>
      <c r="AL7" s="33" t="str">
        <f>IF(COUNTA(AL16:AL25)=0,"",SUMPRODUCT(AL16:AL25,AF16:AF25))</f>
        <v/>
      </c>
      <c r="AM7" s="26"/>
      <c r="AN7" s="18"/>
      <c r="AO7" s="316"/>
      <c r="AP7" s="15" t="s">
        <v>19</v>
      </c>
      <c r="AQ7" s="9">
        <f>IF(COUNTA(AQ16:AQ25)=0,"",SUMPRODUCT(AQ16:AQ25,AP16:AP25))</f>
        <v>96.914999999999992</v>
      </c>
      <c r="AR7" s="9" t="str">
        <f>IF(COUNTA(AR16:AR25)=0,"",SUMPRODUCT(AR16:AR25,AP16:AP25))</f>
        <v/>
      </c>
      <c r="AS7" s="9" t="str">
        <f>IF(COUNTA(AS16:AS25)=0,"",SUMPRODUCT(AS16:AS25,AP16:AP25))</f>
        <v/>
      </c>
      <c r="AT7" s="9" t="str">
        <f>IF(COUNTA(AT16:AT25)=0,"",SUMPRODUCT(AT16:AT25,AP16:AP25))</f>
        <v/>
      </c>
      <c r="AU7" s="9" t="str">
        <f>IF(COUNTA(AU16:AU25)=0,"",SUMPRODUCT(AU16:AU25,AP16:AP25))</f>
        <v/>
      </c>
      <c r="AV7" s="33" t="str">
        <f>IF(COUNTA(AV16:AV25)=0,"",SUMPRODUCT(AV16:AV25,AP16:AP25))</f>
        <v/>
      </c>
      <c r="AW7" s="26"/>
      <c r="AX7" s="18"/>
      <c r="AY7" s="316"/>
      <c r="AZ7" s="140" t="s">
        <v>19</v>
      </c>
      <c r="BA7" s="9">
        <f>IF(COUNTA(BA16:BA25)=0,"",SUMPRODUCT(BA16:BA25,AZ16:AZ25))</f>
        <v>97.89</v>
      </c>
      <c r="BB7" s="9" t="str">
        <f>IF(COUNTA(BB16:BB25)=0,"",SUMPRODUCT(BB16:BB25,AZ16:AZ25))</f>
        <v/>
      </c>
      <c r="BC7" s="9" t="str">
        <f>IF(COUNTA(BC16:BC25)=0,"",SUMPRODUCT(BC16:BC25,AZ16:AZ25))</f>
        <v/>
      </c>
      <c r="BD7" s="9" t="str">
        <f>IF(COUNTA(BD16:BD25)=0,"",SUMPRODUCT(BD16:BD25,AZ16:AZ25))</f>
        <v/>
      </c>
      <c r="BE7" s="9" t="str">
        <f>IF(COUNTA(BE16:BE25)=0,"",SUMPRODUCT(BE16:BE25,AZ16:AZ25))</f>
        <v/>
      </c>
      <c r="BF7" s="33" t="str">
        <f>IF(COUNTA(BF16:BF25)=0,"",SUMPRODUCT(BF16:BF25,AZ16:AZ25))</f>
        <v/>
      </c>
      <c r="BG7" s="26"/>
      <c r="BH7" s="18"/>
      <c r="BI7" s="316"/>
      <c r="BJ7" s="15" t="s">
        <v>19</v>
      </c>
      <c r="BK7" s="9">
        <f>IF(COUNTA(BK16:BK25)=0,"",SUMPRODUCT(BK16:BK25,BJ16:BJ25))</f>
        <v>98.65</v>
      </c>
      <c r="BL7" s="9" t="str">
        <f>IF(COUNTA(BL16:BL25)=0,"",SUMPRODUCT(BL16:BL25,BJ16:BJ25))</f>
        <v/>
      </c>
      <c r="BM7" s="9" t="str">
        <f>IF(COUNTA(BM16:BM25)=0,"",SUMPRODUCT(BM16:BM25,BJ16:BJ25))</f>
        <v/>
      </c>
      <c r="BN7" s="9" t="str">
        <f>IF(COUNTA(BN16:BN25)=0,"",SUMPRODUCT(BN16:BN25,BJ16:BJ25))</f>
        <v/>
      </c>
      <c r="BO7" s="9" t="str">
        <f>IF(COUNTA(BO16:BO25)=0,"",SUMPRODUCT(BO16:BO25,BJ16:BJ25))</f>
        <v/>
      </c>
      <c r="BP7" s="33" t="str">
        <f>IF(COUNTA(BP16:BP25)=0,"",SUMPRODUCT(BP16:BP25,BJ16:BJ25))</f>
        <v/>
      </c>
      <c r="BQ7" s="26"/>
      <c r="BR7" s="18"/>
      <c r="BS7" s="316"/>
      <c r="BT7" s="15" t="s">
        <v>19</v>
      </c>
      <c r="BU7" s="9">
        <f>IF(COUNTA(BU16:BU25)=0,"",SUMPRODUCT(BU16:BU25,BT16:BT25))</f>
        <v>98.115000000000009</v>
      </c>
      <c r="BV7" s="9" t="str">
        <f>IF(COUNTA(BV16:BV25)=0,"",SUMPRODUCT(BV16:BV25,BT16:BT25))</f>
        <v/>
      </c>
      <c r="BW7" s="9" t="str">
        <f>IF(COUNTA(BW16:BW25)=0,"",SUMPRODUCT(BW16:BW25,BT16:BT25))</f>
        <v/>
      </c>
      <c r="BX7" s="9" t="str">
        <f>IF(COUNTA(BX16:BX25)=0,"",SUMPRODUCT(BX16:BX25,BT16:BT25))</f>
        <v/>
      </c>
      <c r="BY7" s="9" t="str">
        <f>IF(COUNTA(BY16:BY25)=0,"",SUMPRODUCT(BY16:BY25,BT16:BT25))</f>
        <v/>
      </c>
      <c r="BZ7" s="33" t="str">
        <f>IF(COUNTA(BZ16:BZ25)=0,"",SUMPRODUCT(BZ16:BZ25,BT16:BT25))</f>
        <v/>
      </c>
      <c r="CA7" s="26"/>
      <c r="CB7" s="18"/>
      <c r="CC7" s="327"/>
      <c r="CM7" s="327"/>
      <c r="CW7" s="327"/>
      <c r="DG7" s="327"/>
      <c r="DQ7" s="327"/>
      <c r="EA7" s="327"/>
      <c r="EK7" s="327"/>
      <c r="EU7" s="327"/>
      <c r="FE7" s="327"/>
      <c r="FO7" s="327"/>
      <c r="FY7" s="327"/>
      <c r="GI7" s="327"/>
      <c r="GS7" s="327"/>
      <c r="HC7" s="327"/>
      <c r="HM7" s="327"/>
      <c r="HW7" s="327"/>
    </row>
    <row r="8" s="4" customFormat="true" x14ac:dyDescent="0.25">
      <c r="A8" s="316"/>
      <c r="B8" s="85" t="s">
        <v>54</v>
      </c>
      <c r="C8" s="20"/>
      <c r="D8" s="20"/>
      <c r="E8" s="20"/>
      <c r="F8" s="20"/>
      <c r="G8" s="20"/>
      <c r="H8" s="152"/>
      <c r="I8" s="26"/>
      <c r="J8" s="18"/>
      <c r="K8" s="316"/>
      <c r="L8" s="85" t="s">
        <v>54</v>
      </c>
      <c r="M8" s="20"/>
      <c r="N8" s="20"/>
      <c r="O8" s="20"/>
      <c r="P8" s="20"/>
      <c r="Q8" s="20"/>
      <c r="R8" s="152"/>
      <c r="S8" s="26"/>
      <c r="T8" s="18"/>
      <c r="U8" s="316"/>
      <c r="V8" s="85" t="s">
        <v>54</v>
      </c>
      <c r="W8" s="20"/>
      <c r="X8" s="20"/>
      <c r="Y8" s="20"/>
      <c r="Z8" s="20"/>
      <c r="AA8" s="20"/>
      <c r="AB8" s="152"/>
      <c r="AC8" s="26"/>
      <c r="AD8" s="18"/>
      <c r="AE8" s="316" t="s">
        <v>202</v>
      </c>
      <c r="AF8" s="85" t="s">
        <v>54</v>
      </c>
      <c r="AG8" s="20">
        <v>92.4</v>
      </c>
      <c r="AH8" s="20"/>
      <c r="AI8" s="20"/>
      <c r="AJ8" s="20"/>
      <c r="AK8" s="20"/>
      <c r="AL8" s="152"/>
      <c r="AM8" s="26"/>
      <c r="AN8" s="18"/>
      <c r="AO8" s="316" t="s">
        <v>202</v>
      </c>
      <c r="AP8" s="85" t="s">
        <v>54</v>
      </c>
      <c r="AQ8" s="20">
        <v>93.2</v>
      </c>
      <c r="AR8" s="20"/>
      <c r="AS8" s="20"/>
      <c r="AT8" s="20"/>
      <c r="AU8" s="20"/>
      <c r="AV8" s="152"/>
      <c r="AW8" s="26"/>
      <c r="AX8" s="18"/>
      <c r="AY8" s="316" t="s">
        <v>202</v>
      </c>
      <c r="AZ8" s="324" t="s">
        <v>54</v>
      </c>
      <c r="BA8" s="20">
        <v>94.08</v>
      </c>
      <c r="BB8" s="20"/>
      <c r="BC8" s="20"/>
      <c r="BD8" s="20"/>
      <c r="BE8" s="20"/>
      <c r="BF8" s="152"/>
      <c r="BG8" s="26"/>
      <c r="BH8" s="18"/>
      <c r="BI8" s="316" t="s">
        <v>202</v>
      </c>
      <c r="BJ8" s="85" t="s">
        <v>54</v>
      </c>
      <c r="BK8" s="20">
        <v>96.5</v>
      </c>
      <c r="BL8" s="20"/>
      <c r="BM8" s="20"/>
      <c r="BN8" s="20"/>
      <c r="BO8" s="20"/>
      <c r="BP8" s="152"/>
      <c r="BQ8" s="26"/>
      <c r="BR8" s="18"/>
      <c r="BS8" s="316" t="s">
        <v>202</v>
      </c>
      <c r="BT8" s="85" t="s">
        <v>54</v>
      </c>
      <c r="BU8" s="20">
        <v>96.32</v>
      </c>
      <c r="BV8" s="20"/>
      <c r="BW8" s="20"/>
      <c r="BX8" s="20"/>
      <c r="BY8" s="20"/>
      <c r="BZ8" s="152"/>
      <c r="CA8" s="26"/>
      <c r="CB8" s="18"/>
      <c r="CC8" s="327"/>
      <c r="CM8" s="327"/>
      <c r="CW8" s="327"/>
      <c r="DG8" s="327"/>
      <c r="DQ8" s="327"/>
      <c r="EA8" s="327"/>
      <c r="EK8" s="327"/>
      <c r="EU8" s="327"/>
      <c r="FE8" s="327"/>
      <c r="FO8" s="327"/>
      <c r="FY8" s="327"/>
      <c r="GI8" s="327"/>
      <c r="GS8" s="327"/>
      <c r="HC8" s="327"/>
      <c r="HM8" s="327"/>
      <c r="HW8" s="327"/>
    </row>
    <row r="9" s="4" customFormat="true" x14ac:dyDescent="0.25">
      <c r="A9" s="316"/>
      <c r="B9" s="85" t="s">
        <v>59</v>
      </c>
      <c r="C9" s="20"/>
      <c r="D9" s="20"/>
      <c r="E9" s="20"/>
      <c r="F9" s="20"/>
      <c r="G9" s="20"/>
      <c r="H9" s="152"/>
      <c r="I9" s="26"/>
      <c r="J9" s="18"/>
      <c r="K9" s="316"/>
      <c r="L9" s="85" t="s">
        <v>59</v>
      </c>
      <c r="M9" s="20"/>
      <c r="N9" s="20"/>
      <c r="O9" s="20"/>
      <c r="P9" s="20"/>
      <c r="Q9" s="20"/>
      <c r="R9" s="152"/>
      <c r="S9" s="26"/>
      <c r="T9" s="18"/>
      <c r="U9" s="316"/>
      <c r="V9" s="85" t="s">
        <v>59</v>
      </c>
      <c r="W9" s="20"/>
      <c r="X9" s="20"/>
      <c r="Y9" s="20"/>
      <c r="Z9" s="20"/>
      <c r="AA9" s="20"/>
      <c r="AB9" s="152"/>
      <c r="AC9" s="26"/>
      <c r="AD9" s="18"/>
      <c r="AE9" s="316"/>
      <c r="AF9" s="85" t="s">
        <v>59</v>
      </c>
      <c r="AG9" s="20"/>
      <c r="AH9" s="20"/>
      <c r="AI9" s="20"/>
      <c r="AJ9" s="20"/>
      <c r="AK9" s="20"/>
      <c r="AL9" s="152"/>
      <c r="AM9" s="26"/>
      <c r="AN9" s="18"/>
      <c r="AO9" s="316"/>
      <c r="AP9" s="85" t="s">
        <v>59</v>
      </c>
      <c r="AQ9" s="20"/>
      <c r="AR9" s="20"/>
      <c r="AS9" s="20"/>
      <c r="AT9" s="20"/>
      <c r="AU9" s="20"/>
      <c r="AV9" s="152"/>
      <c r="AW9" s="26"/>
      <c r="AX9" s="18"/>
      <c r="AY9" s="316"/>
      <c r="AZ9" s="324" t="s">
        <v>59</v>
      </c>
      <c r="BA9" s="20"/>
      <c r="BB9" s="20"/>
      <c r="BC9" s="20"/>
      <c r="BD9" s="20"/>
      <c r="BE9" s="20"/>
      <c r="BF9" s="152"/>
      <c r="BG9" s="26"/>
      <c r="BH9" s="18"/>
      <c r="BI9" s="316"/>
      <c r="BJ9" s="85" t="s">
        <v>59</v>
      </c>
      <c r="BK9" s="20"/>
      <c r="BL9" s="20"/>
      <c r="BM9" s="20"/>
      <c r="BN9" s="20"/>
      <c r="BO9" s="20"/>
      <c r="BP9" s="152"/>
      <c r="BQ9" s="26"/>
      <c r="BR9" s="18"/>
      <c r="BS9" s="316"/>
      <c r="BT9" s="85" t="s">
        <v>59</v>
      </c>
      <c r="BU9" s="20"/>
      <c r="BV9" s="20"/>
      <c r="BW9" s="20"/>
      <c r="BX9" s="20"/>
      <c r="BY9" s="20"/>
      <c r="BZ9" s="152"/>
      <c r="CA9" s="26"/>
      <c r="CB9" s="18"/>
      <c r="CC9" s="327"/>
      <c r="CM9" s="327"/>
      <c r="CW9" s="327"/>
      <c r="DG9" s="327"/>
      <c r="DQ9" s="327"/>
      <c r="EA9" s="327"/>
      <c r="EK9" s="327"/>
      <c r="EU9" s="327"/>
      <c r="FE9" s="327"/>
      <c r="FO9" s="327"/>
      <c r="FY9" s="327"/>
      <c r="GI9" s="327"/>
      <c r="GS9" s="327"/>
      <c r="HC9" s="327"/>
      <c r="HM9" s="327"/>
      <c r="HW9" s="327"/>
    </row>
    <row r="10" s="4" customFormat="true" x14ac:dyDescent="0.25">
      <c r="A10" s="316"/>
      <c r="B10" s="85" t="s">
        <v>122</v>
      </c>
      <c r="C10" s="20"/>
      <c r="D10" s="20"/>
      <c r="E10" s="20"/>
      <c r="F10" s="20"/>
      <c r="G10" s="20"/>
      <c r="H10" s="152"/>
      <c r="I10" s="26"/>
      <c r="J10" s="18"/>
      <c r="K10" s="316"/>
      <c r="L10" s="85" t="s">
        <v>122</v>
      </c>
      <c r="M10" s="20"/>
      <c r="N10" s="20"/>
      <c r="O10" s="20"/>
      <c r="P10" s="20"/>
      <c r="Q10" s="20"/>
      <c r="R10" s="152"/>
      <c r="S10" s="26"/>
      <c r="T10" s="18"/>
      <c r="U10" s="316"/>
      <c r="V10" s="85" t="s">
        <v>122</v>
      </c>
      <c r="W10" s="20"/>
      <c r="X10" s="20"/>
      <c r="Y10" s="20"/>
      <c r="Z10" s="20"/>
      <c r="AA10" s="20"/>
      <c r="AB10" s="152"/>
      <c r="AC10" s="26"/>
      <c r="AD10" s="18"/>
      <c r="AE10" s="316"/>
      <c r="AF10" s="85" t="s">
        <v>122</v>
      </c>
      <c r="AG10" s="20"/>
      <c r="AH10" s="20"/>
      <c r="AI10" s="20"/>
      <c r="AJ10" s="20"/>
      <c r="AK10" s="20"/>
      <c r="AL10" s="152"/>
      <c r="AM10" s="26"/>
      <c r="AN10" s="18"/>
      <c r="AO10" s="316"/>
      <c r="AP10" s="85" t="s">
        <v>122</v>
      </c>
      <c r="AQ10" s="20"/>
      <c r="AR10" s="20"/>
      <c r="AS10" s="20"/>
      <c r="AT10" s="20"/>
      <c r="AU10" s="20"/>
      <c r="AV10" s="152"/>
      <c r="AW10" s="26"/>
      <c r="AX10" s="18"/>
      <c r="AY10" s="316"/>
      <c r="AZ10" s="324" t="s">
        <v>122</v>
      </c>
      <c r="BA10" s="20"/>
      <c r="BB10" s="20"/>
      <c r="BC10" s="20"/>
      <c r="BD10" s="20"/>
      <c r="BE10" s="20"/>
      <c r="BF10" s="152"/>
      <c r="BG10" s="26"/>
      <c r="BH10" s="18"/>
      <c r="BI10" s="316"/>
      <c r="BJ10" s="85" t="s">
        <v>122</v>
      </c>
      <c r="BK10" s="20"/>
      <c r="BL10" s="20"/>
      <c r="BM10" s="20"/>
      <c r="BN10" s="20"/>
      <c r="BO10" s="20"/>
      <c r="BP10" s="152"/>
      <c r="BQ10" s="26"/>
      <c r="BR10" s="18"/>
      <c r="BS10" s="316"/>
      <c r="BT10" s="85" t="s">
        <v>122</v>
      </c>
      <c r="BU10" s="20"/>
      <c r="BV10" s="20"/>
      <c r="BW10" s="20"/>
      <c r="BX10" s="20"/>
      <c r="BY10" s="20"/>
      <c r="BZ10" s="152"/>
      <c r="CA10" s="26"/>
      <c r="CB10" s="18"/>
      <c r="CC10" s="327"/>
      <c r="CM10" s="327"/>
      <c r="CW10" s="327"/>
      <c r="DG10" s="327"/>
      <c r="DQ10" s="327"/>
      <c r="EA10" s="327"/>
      <c r="EK10" s="327"/>
      <c r="EU10" s="327"/>
      <c r="FE10" s="327"/>
      <c r="FO10" s="327"/>
      <c r="FY10" s="327"/>
      <c r="GI10" s="327"/>
      <c r="GS10" s="327"/>
      <c r="HC10" s="327"/>
      <c r="HM10" s="327"/>
      <c r="HW10" s="327"/>
    </row>
    <row r="11" s="4" customFormat="true" x14ac:dyDescent="0.25">
      <c r="A11" s="316"/>
      <c r="B11" s="140" t="s">
        <v>21</v>
      </c>
      <c r="C11" s="20"/>
      <c r="D11" s="20"/>
      <c r="E11" s="20"/>
      <c r="F11" s="20"/>
      <c r="G11" s="20"/>
      <c r="H11" s="152"/>
      <c r="I11" s="26"/>
      <c r="J11" s="18"/>
      <c r="K11" s="316"/>
      <c r="L11" s="140" t="s">
        <v>21</v>
      </c>
      <c r="M11" s="20"/>
      <c r="N11" s="20"/>
      <c r="O11" s="20"/>
      <c r="P11" s="20"/>
      <c r="Q11" s="20"/>
      <c r="R11" s="152"/>
      <c r="S11" s="26"/>
      <c r="T11" s="18"/>
      <c r="U11" s="316"/>
      <c r="V11" s="140" t="s">
        <v>21</v>
      </c>
      <c r="W11" s="20"/>
      <c r="X11" s="20"/>
      <c r="Y11" s="20"/>
      <c r="Z11" s="20"/>
      <c r="AA11" s="20"/>
      <c r="AB11" s="152"/>
      <c r="AC11" s="26"/>
      <c r="AD11" s="18"/>
      <c r="AE11" s="316"/>
      <c r="AF11" s="140" t="s">
        <v>21</v>
      </c>
      <c r="AG11" s="20"/>
      <c r="AH11" s="20"/>
      <c r="AI11" s="20"/>
      <c r="AJ11" s="20"/>
      <c r="AK11" s="20"/>
      <c r="AL11" s="152"/>
      <c r="AM11" s="26"/>
      <c r="AN11" s="18"/>
      <c r="AO11" s="316"/>
      <c r="AP11" s="140" t="s">
        <v>21</v>
      </c>
      <c r="AQ11" s="20"/>
      <c r="AR11" s="20"/>
      <c r="AS11" s="20"/>
      <c r="AT11" s="20"/>
      <c r="AU11" s="20"/>
      <c r="AV11" s="152"/>
      <c r="AW11" s="26"/>
      <c r="AX11" s="18"/>
      <c r="AY11" s="316"/>
      <c r="AZ11" s="140" t="s">
        <v>21</v>
      </c>
      <c r="BA11" s="20"/>
      <c r="BB11" s="20"/>
      <c r="BC11" s="20"/>
      <c r="BD11" s="20"/>
      <c r="BE11" s="20"/>
      <c r="BF11" s="152"/>
      <c r="BG11" s="26"/>
      <c r="BH11" s="18"/>
      <c r="BI11" s="316"/>
      <c r="BJ11" s="140" t="s">
        <v>21</v>
      </c>
      <c r="BK11" s="20"/>
      <c r="BL11" s="20"/>
      <c r="BM11" s="20"/>
      <c r="BN11" s="20"/>
      <c r="BO11" s="20"/>
      <c r="BP11" s="152"/>
      <c r="BQ11" s="26"/>
      <c r="BR11" s="18"/>
      <c r="BS11" s="316"/>
      <c r="BT11" s="140" t="s">
        <v>21</v>
      </c>
      <c r="BU11" s="20"/>
      <c r="BV11" s="20"/>
      <c r="BW11" s="20"/>
      <c r="BX11" s="20"/>
      <c r="BY11" s="20"/>
      <c r="BZ11" s="152"/>
      <c r="CA11" s="26"/>
      <c r="CB11" s="18"/>
      <c r="CC11" s="327"/>
      <c r="CM11" s="327"/>
      <c r="CW11" s="327"/>
      <c r="DG11" s="327"/>
      <c r="DQ11" s="327"/>
      <c r="EA11" s="327"/>
      <c r="EK11" s="327"/>
      <c r="EU11" s="327"/>
      <c r="FE11" s="327"/>
      <c r="FO11" s="327"/>
      <c r="FY11" s="327"/>
      <c r="GI11" s="327"/>
      <c r="GS11" s="327"/>
      <c r="HC11" s="327"/>
      <c r="HM11" s="327"/>
      <c r="HW11" s="327"/>
    </row>
    <row r="12" s="4" customFormat="true" x14ac:dyDescent="0.25">
      <c r="A12" s="316"/>
      <c r="B12" s="140" t="s">
        <v>30</v>
      </c>
      <c r="C12" s="20"/>
      <c r="D12" s="7"/>
      <c r="E12" s="7"/>
      <c r="F12" s="7"/>
      <c r="G12" s="7"/>
      <c r="H12" s="28"/>
      <c r="I12" s="26"/>
      <c r="J12" s="18"/>
      <c r="K12" s="316"/>
      <c r="L12" s="140" t="s">
        <v>30</v>
      </c>
      <c r="M12" s="20"/>
      <c r="N12" s="7"/>
      <c r="O12" s="7"/>
      <c r="P12" s="7"/>
      <c r="Q12" s="7"/>
      <c r="R12" s="28"/>
      <c r="S12" s="26"/>
      <c r="T12" s="18"/>
      <c r="U12" s="316"/>
      <c r="V12" s="140" t="s">
        <v>30</v>
      </c>
      <c r="W12" s="20"/>
      <c r="X12" s="7"/>
      <c r="Y12" s="7"/>
      <c r="Z12" s="7"/>
      <c r="AA12" s="7"/>
      <c r="AB12" s="28"/>
      <c r="AC12" s="26"/>
      <c r="AD12" s="18"/>
      <c r="AE12" s="316"/>
      <c r="AF12" s="140" t="s">
        <v>30</v>
      </c>
      <c r="AG12" s="20"/>
      <c r="AH12" s="7"/>
      <c r="AI12" s="7"/>
      <c r="AJ12" s="7"/>
      <c r="AK12" s="7"/>
      <c r="AL12" s="28"/>
      <c r="AM12" s="26"/>
      <c r="AN12" s="18"/>
      <c r="AO12" s="316"/>
      <c r="AP12" s="140" t="s">
        <v>30</v>
      </c>
      <c r="AQ12" s="20"/>
      <c r="AR12" s="7"/>
      <c r="AS12" s="7"/>
      <c r="AT12" s="7"/>
      <c r="AU12" s="7"/>
      <c r="AV12" s="28"/>
      <c r="AW12" s="26"/>
      <c r="AX12" s="18"/>
      <c r="AY12" s="316"/>
      <c r="AZ12" s="140" t="s">
        <v>30</v>
      </c>
      <c r="BA12" s="20"/>
      <c r="BB12" s="7"/>
      <c r="BC12" s="7"/>
      <c r="BD12" s="7"/>
      <c r="BE12" s="7"/>
      <c r="BF12" s="28"/>
      <c r="BG12" s="26"/>
      <c r="BH12" s="18"/>
      <c r="BI12" s="316"/>
      <c r="BJ12" s="140" t="s">
        <v>30</v>
      </c>
      <c r="BK12" s="20"/>
      <c r="BL12" s="7"/>
      <c r="BM12" s="7"/>
      <c r="BN12" s="7"/>
      <c r="BO12" s="7"/>
      <c r="BP12" s="28"/>
      <c r="BQ12" s="26"/>
      <c r="BR12" s="18"/>
      <c r="BS12" s="316"/>
      <c r="BT12" s="140" t="s">
        <v>30</v>
      </c>
      <c r="BU12" s="20"/>
      <c r="BV12" s="7"/>
      <c r="BW12" s="7"/>
      <c r="BX12" s="7"/>
      <c r="BY12" s="7"/>
      <c r="BZ12" s="28"/>
      <c r="CA12" s="26"/>
      <c r="CB12" s="18"/>
      <c r="CC12" s="327"/>
      <c r="CM12" s="327"/>
      <c r="CW12" s="327"/>
      <c r="DG12" s="327"/>
      <c r="DQ12" s="327"/>
      <c r="EA12" s="327"/>
      <c r="EK12" s="327"/>
      <c r="EU12" s="327"/>
      <c r="FE12" s="327"/>
      <c r="FO12" s="327"/>
      <c r="FY12" s="327"/>
      <c r="GI12" s="327"/>
      <c r="GS12" s="327"/>
      <c r="HC12" s="327"/>
      <c r="HM12" s="327"/>
      <c r="HW12" s="327"/>
    </row>
    <row r="13" s="1" customFormat="true" ht="15.75" customHeight="true" x14ac:dyDescent="0.2">
      <c r="A13" s="316"/>
      <c r="B13" s="140" t="s">
        <v>223</v>
      </c>
      <c r="C13" s="20"/>
      <c r="D13" s="20"/>
      <c r="E13" s="20"/>
      <c r="F13" s="20"/>
      <c r="G13" s="20"/>
      <c r="H13" s="152"/>
      <c r="I13" s="26"/>
      <c r="J13" s="18"/>
      <c r="K13" s="316"/>
      <c r="L13" s="140" t="s">
        <v>223</v>
      </c>
      <c r="M13" s="20"/>
      <c r="N13" s="20"/>
      <c r="O13" s="20"/>
      <c r="P13" s="20"/>
      <c r="Q13" s="20"/>
      <c r="R13" s="152"/>
      <c r="S13" s="26"/>
      <c r="T13" s="18"/>
      <c r="U13" s="316"/>
      <c r="V13" s="140" t="s">
        <v>223</v>
      </c>
      <c r="W13" s="20"/>
      <c r="X13" s="20"/>
      <c r="Y13" s="20"/>
      <c r="Z13" s="20"/>
      <c r="AA13" s="20"/>
      <c r="AB13" s="152"/>
      <c r="AC13" s="26"/>
      <c r="AD13" s="18"/>
      <c r="AE13" s="316"/>
      <c r="AF13" s="140" t="s">
        <v>223</v>
      </c>
      <c r="AG13" s="20"/>
      <c r="AH13" s="20"/>
      <c r="AI13" s="20"/>
      <c r="AJ13" s="20"/>
      <c r="AK13" s="20"/>
      <c r="AL13" s="152"/>
      <c r="AM13" s="26"/>
      <c r="AN13" s="18"/>
      <c r="AO13" s="316"/>
      <c r="AP13" s="140" t="s">
        <v>223</v>
      </c>
      <c r="AQ13" s="20"/>
      <c r="AR13" s="20"/>
      <c r="AS13" s="20"/>
      <c r="AT13" s="20"/>
      <c r="AU13" s="20"/>
      <c r="AV13" s="152"/>
      <c r="AW13" s="26"/>
      <c r="AX13" s="18"/>
      <c r="AY13" s="316"/>
      <c r="AZ13" s="140" t="s">
        <v>223</v>
      </c>
      <c r="BA13" s="20"/>
      <c r="BB13" s="20"/>
      <c r="BC13" s="20"/>
      <c r="BD13" s="20"/>
      <c r="BE13" s="20"/>
      <c r="BF13" s="152"/>
      <c r="BG13" s="26"/>
      <c r="BH13" s="18"/>
      <c r="BI13" s="316"/>
      <c r="BJ13" s="140" t="s">
        <v>223</v>
      </c>
      <c r="BK13" s="20"/>
      <c r="BL13" s="20"/>
      <c r="BM13" s="20"/>
      <c r="BN13" s="20"/>
      <c r="BO13" s="20"/>
      <c r="BP13" s="152"/>
      <c r="BQ13" s="26"/>
      <c r="BR13" s="18"/>
      <c r="BS13" s="316"/>
      <c r="BT13" s="140" t="s">
        <v>223</v>
      </c>
      <c r="BU13" s="20"/>
      <c r="BV13" s="20"/>
      <c r="BW13" s="20"/>
      <c r="BX13" s="20"/>
      <c r="BY13" s="20"/>
      <c r="BZ13" s="152"/>
      <c r="CA13" s="26"/>
      <c r="CB13" s="18"/>
      <c r="CC13" s="328"/>
      <c r="CM13" s="328"/>
      <c r="CW13" s="328"/>
      <c r="DG13" s="328"/>
      <c r="DQ13" s="328"/>
      <c r="EA13" s="328"/>
      <c r="EK13" s="328"/>
      <c r="EU13" s="328"/>
      <c r="FE13" s="328"/>
      <c r="FO13" s="328"/>
      <c r="FY13" s="328"/>
      <c r="GI13" s="328"/>
      <c r="GS13" s="328"/>
      <c r="HC13" s="328"/>
      <c r="HM13" s="328"/>
      <c r="HW13" s="328"/>
    </row>
    <row r="14" s="14" customFormat="true" ht="18" customHeight="true" x14ac:dyDescent="0.25">
      <c r="A14" s="366" t="s">
        <v>58</v>
      </c>
      <c r="B14" s="372" t="s">
        <v>27</v>
      </c>
      <c r="C14" s="373"/>
      <c r="D14" s="373"/>
      <c r="E14" s="373"/>
      <c r="F14" s="374"/>
      <c r="G14" s="374"/>
      <c r="H14" s="375"/>
      <c r="I14" s="26"/>
      <c r="J14" s="18"/>
      <c r="K14" s="366" t="s">
        <v>58</v>
      </c>
      <c r="L14" s="372" t="s">
        <v>27</v>
      </c>
      <c r="M14" s="373"/>
      <c r="N14" s="373"/>
      <c r="O14" s="373"/>
      <c r="P14" s="374"/>
      <c r="Q14" s="374"/>
      <c r="R14" s="375"/>
      <c r="S14" s="26"/>
      <c r="T14" s="18"/>
      <c r="U14" s="366" t="s">
        <v>58</v>
      </c>
      <c r="V14" s="372" t="s">
        <v>27</v>
      </c>
      <c r="W14" s="373"/>
      <c r="X14" s="373"/>
      <c r="Y14" s="373"/>
      <c r="Z14" s="374"/>
      <c r="AA14" s="374"/>
      <c r="AB14" s="375"/>
      <c r="AC14" s="26"/>
      <c r="AD14" s="18"/>
      <c r="AE14" s="366" t="s">
        <v>58</v>
      </c>
      <c r="AF14" s="372" t="s">
        <v>27</v>
      </c>
      <c r="AG14" s="373"/>
      <c r="AH14" s="373"/>
      <c r="AI14" s="373"/>
      <c r="AJ14" s="374"/>
      <c r="AK14" s="374"/>
      <c r="AL14" s="375"/>
      <c r="AM14" s="26"/>
      <c r="AN14" s="18"/>
      <c r="AO14" s="366" t="s">
        <v>58</v>
      </c>
      <c r="AP14" s="372" t="s">
        <v>27</v>
      </c>
      <c r="AQ14" s="373"/>
      <c r="AR14" s="373"/>
      <c r="AS14" s="373"/>
      <c r="AT14" s="374"/>
      <c r="AU14" s="374"/>
      <c r="AV14" s="375"/>
      <c r="AW14" s="26"/>
      <c r="AX14" s="18"/>
      <c r="AY14" s="366" t="s">
        <v>58</v>
      </c>
      <c r="AZ14" s="376" t="s">
        <v>27</v>
      </c>
      <c r="BA14" s="454"/>
      <c r="BB14" s="454"/>
      <c r="BC14" s="454"/>
      <c r="BD14" s="455"/>
      <c r="BE14" s="455"/>
      <c r="BF14" s="456"/>
      <c r="BG14" s="26"/>
      <c r="BH14" s="18"/>
      <c r="BI14" s="366" t="s">
        <v>58</v>
      </c>
      <c r="BJ14" s="372" t="s">
        <v>27</v>
      </c>
      <c r="BK14" s="373"/>
      <c r="BL14" s="373"/>
      <c r="BM14" s="373"/>
      <c r="BN14" s="374"/>
      <c r="BO14" s="374"/>
      <c r="BP14" s="375"/>
      <c r="BQ14" s="26"/>
      <c r="BR14" s="18"/>
      <c r="BS14" s="366" t="s">
        <v>58</v>
      </c>
      <c r="BT14" s="372" t="s">
        <v>27</v>
      </c>
      <c r="BU14" s="373"/>
      <c r="BV14" s="373"/>
      <c r="BW14" s="373"/>
      <c r="BX14" s="374"/>
      <c r="BY14" s="374"/>
      <c r="BZ14" s="375"/>
      <c r="CA14" s="26"/>
      <c r="CB14" s="18"/>
      <c r="CC14" s="329"/>
      <c r="CM14" s="329"/>
      <c r="CW14" s="329"/>
      <c r="DG14" s="329"/>
      <c r="DQ14" s="329"/>
      <c r="EA14" s="329"/>
      <c r="EK14" s="329"/>
      <c r="EU14" s="329"/>
      <c r="FE14" s="329"/>
      <c r="FO14" s="329"/>
      <c r="FY14" s="329"/>
      <c r="GI14" s="329"/>
      <c r="GS14" s="329"/>
      <c r="HC14" s="329"/>
      <c r="HM14" s="329"/>
      <c r="HW14" s="329"/>
    </row>
    <row r="15" x14ac:dyDescent="0.25">
      <c r="A15" s="317" t="s">
        <v>31</v>
      </c>
      <c r="B15" s="21">
        <v>0</v>
      </c>
      <c r="C15" s="153"/>
      <c r="D15" s="84"/>
      <c r="E15" s="84"/>
      <c r="F15" s="7"/>
      <c r="G15" s="7"/>
      <c r="H15" s="28"/>
      <c r="I15" s="11"/>
      <c r="J15" s="17"/>
      <c r="K15" s="317" t="s">
        <v>31</v>
      </c>
      <c r="L15" s="21">
        <v>0</v>
      </c>
      <c r="M15" s="153"/>
      <c r="N15" s="84"/>
      <c r="O15" s="84"/>
      <c r="P15" s="7"/>
      <c r="Q15" s="7"/>
      <c r="R15" s="28"/>
      <c r="S15" s="11"/>
      <c r="T15" s="17"/>
      <c r="U15" s="317" t="s">
        <v>31</v>
      </c>
      <c r="V15" s="21">
        <v>0</v>
      </c>
      <c r="W15" s="153"/>
      <c r="X15" s="84"/>
      <c r="Y15" s="84"/>
      <c r="Z15" s="7"/>
      <c r="AA15" s="7"/>
      <c r="AB15" s="28"/>
      <c r="AC15" s="11"/>
      <c r="AD15" s="17"/>
      <c r="AE15" s="317" t="s">
        <v>31</v>
      </c>
      <c r="AF15" s="21">
        <v>0</v>
      </c>
      <c r="AG15" s="153"/>
      <c r="AH15" s="84"/>
      <c r="AI15" s="84"/>
      <c r="AJ15" s="7"/>
      <c r="AK15" s="7"/>
      <c r="AL15" s="28"/>
      <c r="AM15" s="11"/>
      <c r="AN15" s="17"/>
      <c r="AO15" s="317" t="s">
        <v>31</v>
      </c>
      <c r="AP15" s="21">
        <v>0</v>
      </c>
      <c r="AQ15" s="153"/>
      <c r="AR15" s="84"/>
      <c r="AS15" s="84"/>
      <c r="AT15" s="7"/>
      <c r="AU15" s="7"/>
      <c r="AV15" s="28"/>
      <c r="AW15" s="11"/>
      <c r="AX15" s="17"/>
      <c r="AY15" s="317" t="s">
        <v>31</v>
      </c>
      <c r="AZ15" s="21">
        <v>0</v>
      </c>
      <c r="BA15" s="153"/>
      <c r="BB15" s="84"/>
      <c r="BC15" s="84"/>
      <c r="BD15" s="7"/>
      <c r="BE15" s="7"/>
      <c r="BF15" s="28"/>
      <c r="BG15" s="11"/>
      <c r="BH15" s="17"/>
      <c r="BI15" s="317" t="s">
        <v>31</v>
      </c>
      <c r="BJ15" s="21">
        <v>0</v>
      </c>
      <c r="BK15" s="153"/>
      <c r="BL15" s="84"/>
      <c r="BM15" s="84"/>
      <c r="BN15" s="7"/>
      <c r="BO15" s="7"/>
      <c r="BP15" s="28"/>
      <c r="BQ15" s="11"/>
      <c r="BR15" s="17"/>
      <c r="BS15" s="317" t="s">
        <v>31</v>
      </c>
      <c r="BT15" s="21">
        <v>0</v>
      </c>
      <c r="BU15" s="153"/>
      <c r="BV15" s="84"/>
      <c r="BW15" s="84"/>
      <c r="BX15" s="7"/>
      <c r="BY15" s="7"/>
      <c r="BZ15" s="28"/>
      <c r="CA15" s="11"/>
      <c r="CB15" s="17"/>
    </row>
    <row r="16" s="2" customFormat="true" x14ac:dyDescent="0.25">
      <c r="A16" s="317" t="s">
        <v>118</v>
      </c>
      <c r="B16" s="154">
        <v>0</v>
      </c>
      <c r="C16" s="84"/>
      <c r="D16" s="84"/>
      <c r="E16" s="84"/>
      <c r="F16" s="7"/>
      <c r="G16" s="7"/>
      <c r="H16" s="28"/>
      <c r="I16" s="11"/>
      <c r="J16" s="17"/>
      <c r="K16" s="317" t="s">
        <v>118</v>
      </c>
      <c r="L16" s="154">
        <v>0</v>
      </c>
      <c r="M16" s="84"/>
      <c r="N16" s="84"/>
      <c r="O16" s="84"/>
      <c r="P16" s="7"/>
      <c r="Q16" s="7"/>
      <c r="R16" s="28"/>
      <c r="S16" s="11"/>
      <c r="T16" s="17"/>
      <c r="U16" s="317" t="s">
        <v>118</v>
      </c>
      <c r="V16" s="154">
        <v>0</v>
      </c>
      <c r="W16" s="84"/>
      <c r="X16" s="84"/>
      <c r="Y16" s="84"/>
      <c r="Z16" s="7"/>
      <c r="AA16" s="7"/>
      <c r="AB16" s="28"/>
      <c r="AC16" s="11"/>
      <c r="AD16" s="17"/>
      <c r="AE16" s="317" t="s">
        <v>118</v>
      </c>
      <c r="AF16" s="154">
        <v>0</v>
      </c>
      <c r="AG16" s="84"/>
      <c r="AH16" s="84"/>
      <c r="AI16" s="84"/>
      <c r="AJ16" s="7"/>
      <c r="AK16" s="7"/>
      <c r="AL16" s="28"/>
      <c r="AM16" s="11"/>
      <c r="AN16" s="17"/>
      <c r="AO16" s="317" t="s">
        <v>118</v>
      </c>
      <c r="AP16" s="154">
        <v>0</v>
      </c>
      <c r="AQ16" s="84"/>
      <c r="AR16" s="84"/>
      <c r="AS16" s="84"/>
      <c r="AT16" s="7"/>
      <c r="AU16" s="7"/>
      <c r="AV16" s="28"/>
      <c r="AW16" s="11"/>
      <c r="AX16" s="17"/>
      <c r="AY16" s="317" t="s">
        <v>118</v>
      </c>
      <c r="AZ16" s="154">
        <v>0</v>
      </c>
      <c r="BA16" s="84"/>
      <c r="BB16" s="84"/>
      <c r="BC16" s="84"/>
      <c r="BD16" s="7"/>
      <c r="BE16" s="7"/>
      <c r="BF16" s="28"/>
      <c r="BG16" s="11"/>
      <c r="BH16" s="17"/>
      <c r="BI16" s="317" t="s">
        <v>118</v>
      </c>
      <c r="BJ16" s="154">
        <v>0</v>
      </c>
      <c r="BK16" s="84"/>
      <c r="BL16" s="84"/>
      <c r="BM16" s="84"/>
      <c r="BN16" s="7"/>
      <c r="BO16" s="7"/>
      <c r="BP16" s="28"/>
      <c r="BQ16" s="11"/>
      <c r="BR16" s="17"/>
      <c r="BS16" s="317" t="s">
        <v>118</v>
      </c>
      <c r="BT16" s="154">
        <v>0</v>
      </c>
      <c r="BU16" s="84"/>
      <c r="BV16" s="84"/>
      <c r="BW16" s="84"/>
      <c r="BX16" s="7"/>
      <c r="BY16" s="7"/>
      <c r="BZ16" s="28"/>
      <c r="CA16" s="11"/>
      <c r="CB16" s="17"/>
      <c r="CC16" s="330"/>
      <c r="CM16" s="330"/>
      <c r="CW16" s="330"/>
      <c r="DG16" s="330"/>
      <c r="DQ16" s="330"/>
      <c r="EA16" s="330"/>
      <c r="EK16" s="330"/>
      <c r="EU16" s="330"/>
      <c r="FE16" s="330"/>
      <c r="FO16" s="330"/>
      <c r="FY16" s="330"/>
      <c r="GI16" s="330"/>
      <c r="GS16" s="330"/>
      <c r="HC16" s="330"/>
      <c r="HM16" s="330"/>
      <c r="HW16" s="330"/>
    </row>
    <row r="17" s="2" customFormat="true" x14ac:dyDescent="0.25">
      <c r="A17" s="318" t="s">
        <v>190</v>
      </c>
      <c r="B17" s="22">
        <v>1</v>
      </c>
      <c r="C17" s="153">
        <v>89.32</v>
      </c>
      <c r="D17" s="84"/>
      <c r="E17" s="7"/>
      <c r="F17" s="7"/>
      <c r="G17" s="7"/>
      <c r="H17" s="28"/>
      <c r="I17" s="11"/>
      <c r="J17" s="17"/>
      <c r="K17" s="318" t="s">
        <v>190</v>
      </c>
      <c r="L17" s="22">
        <v>1</v>
      </c>
      <c r="M17" s="153">
        <v>97.99</v>
      </c>
      <c r="N17" s="84"/>
      <c r="O17" s="7"/>
      <c r="P17" s="7"/>
      <c r="Q17" s="7"/>
      <c r="R17" s="28"/>
      <c r="S17" s="11"/>
      <c r="T17" s="17"/>
      <c r="U17" s="318" t="s">
        <v>190</v>
      </c>
      <c r="V17" s="22">
        <v>1</v>
      </c>
      <c r="W17" s="153">
        <v>98.66</v>
      </c>
      <c r="X17" s="84"/>
      <c r="Y17" s="7"/>
      <c r="Z17" s="7"/>
      <c r="AA17" s="7"/>
      <c r="AB17" s="28"/>
      <c r="AC17" s="11"/>
      <c r="AD17" s="17"/>
      <c r="AE17" s="318" t="s">
        <v>203</v>
      </c>
      <c r="AF17" s="22">
        <v>1</v>
      </c>
      <c r="AG17" s="153">
        <v>92.4</v>
      </c>
      <c r="AH17" s="84"/>
      <c r="AI17" s="7"/>
      <c r="AJ17" s="7"/>
      <c r="AK17" s="7"/>
      <c r="AL17" s="28"/>
      <c r="AM17" s="11"/>
      <c r="AN17" s="17"/>
      <c r="AO17" s="318" t="s">
        <v>203</v>
      </c>
      <c r="AP17" s="22">
        <v>1</v>
      </c>
      <c r="AQ17" s="153">
        <v>93.83</v>
      </c>
      <c r="AR17" s="84"/>
      <c r="AS17" s="7"/>
      <c r="AT17" s="7"/>
      <c r="AU17" s="7"/>
      <c r="AV17" s="28"/>
      <c r="AW17" s="11"/>
      <c r="AX17" s="17"/>
      <c r="AY17" s="318" t="s">
        <v>203</v>
      </c>
      <c r="AZ17" s="22">
        <v>1</v>
      </c>
      <c r="BA17" s="153">
        <v>95.78</v>
      </c>
      <c r="BB17" s="84"/>
      <c r="BC17" s="7"/>
      <c r="BD17" s="7"/>
      <c r="BE17" s="7"/>
      <c r="BF17" s="28"/>
      <c r="BG17" s="11"/>
      <c r="BH17" s="17"/>
      <c r="BI17" s="318" t="s">
        <v>203</v>
      </c>
      <c r="BJ17" s="22">
        <v>1</v>
      </c>
      <c r="BK17" s="153">
        <v>97.3</v>
      </c>
      <c r="BL17" s="84"/>
      <c r="BM17" s="7"/>
      <c r="BN17" s="7"/>
      <c r="BO17" s="7"/>
      <c r="BP17" s="28"/>
      <c r="BQ17" s="11"/>
      <c r="BR17" s="17"/>
      <c r="BS17" s="318" t="s">
        <v>203</v>
      </c>
      <c r="BT17" s="22">
        <v>1</v>
      </c>
      <c r="BU17" s="153">
        <v>96.23</v>
      </c>
      <c r="BV17" s="84"/>
      <c r="BW17" s="7"/>
      <c r="BX17" s="7"/>
      <c r="BY17" s="7"/>
      <c r="BZ17" s="28"/>
      <c r="CA17" s="11"/>
      <c r="CB17" s="17"/>
      <c r="CC17" s="330"/>
      <c r="CM17" s="330"/>
      <c r="CW17" s="330"/>
      <c r="DG17" s="330"/>
      <c r="DQ17" s="330"/>
      <c r="EA17" s="330"/>
      <c r="EK17" s="330"/>
      <c r="EU17" s="330"/>
      <c r="FE17" s="330"/>
      <c r="FO17" s="330"/>
      <c r="FY17" s="330"/>
      <c r="GI17" s="330"/>
      <c r="GS17" s="330"/>
      <c r="HC17" s="330"/>
      <c r="HM17" s="330"/>
      <c r="HW17" s="330"/>
    </row>
    <row r="18" s="2" customFormat="true" x14ac:dyDescent="0.25">
      <c r="A18" s="318" t="s">
        <v>191</v>
      </c>
      <c r="B18" s="23">
        <v>0.5</v>
      </c>
      <c r="C18" s="84">
        <f>100-C17</f>
        <v>10.680000000000007</v>
      </c>
      <c r="D18" s="7"/>
      <c r="E18" s="7"/>
      <c r="F18" s="7"/>
      <c r="G18" s="7"/>
      <c r="H18" s="28"/>
      <c r="I18" s="11"/>
      <c r="J18" s="17"/>
      <c r="K18" s="318" t="s">
        <v>191</v>
      </c>
      <c r="L18" s="23">
        <v>0.5</v>
      </c>
      <c r="M18" s="84">
        <f>100-M17</f>
        <v>2.0100000000000051</v>
      </c>
      <c r="N18" s="7"/>
      <c r="O18" s="7"/>
      <c r="P18" s="7"/>
      <c r="Q18" s="7"/>
      <c r="R18" s="28"/>
      <c r="S18" s="11"/>
      <c r="T18" s="17"/>
      <c r="U18" s="318" t="s">
        <v>191</v>
      </c>
      <c r="V18" s="23">
        <v>0.5</v>
      </c>
      <c r="W18" s="84">
        <f>100-W17</f>
        <v>1.3400000000000034</v>
      </c>
      <c r="X18" s="7"/>
      <c r="Y18" s="7"/>
      <c r="Z18" s="7"/>
      <c r="AA18" s="7"/>
      <c r="AB18" s="28"/>
      <c r="AC18" s="11"/>
      <c r="AD18" s="17"/>
      <c r="AE18" s="318" t="s">
        <v>191</v>
      </c>
      <c r="AF18" s="23">
        <v>0.5</v>
      </c>
      <c r="AG18" s="84">
        <f>100-AG17</f>
        <v>7.5999999999999943</v>
      </c>
      <c r="AH18" s="7"/>
      <c r="AI18" s="7"/>
      <c r="AJ18" s="7"/>
      <c r="AK18" s="7"/>
      <c r="AL18" s="28"/>
      <c r="AM18" s="11"/>
      <c r="AN18" s="17"/>
      <c r="AO18" s="318" t="s">
        <v>191</v>
      </c>
      <c r="AP18" s="23">
        <v>0.5</v>
      </c>
      <c r="AQ18" s="84">
        <f>100-AQ17</f>
        <v>6.1700000000000017</v>
      </c>
      <c r="AR18" s="7"/>
      <c r="AS18" s="7"/>
      <c r="AT18" s="7"/>
      <c r="AU18" s="7"/>
      <c r="AV18" s="28"/>
      <c r="AW18" s="11"/>
      <c r="AX18" s="17"/>
      <c r="AY18" s="318" t="s">
        <v>191</v>
      </c>
      <c r="AZ18" s="23">
        <v>0.5</v>
      </c>
      <c r="BA18" s="84">
        <f>100-BA17</f>
        <v>4.2199999999999989</v>
      </c>
      <c r="BB18" s="7"/>
      <c r="BC18" s="7"/>
      <c r="BD18" s="7"/>
      <c r="BE18" s="7"/>
      <c r="BF18" s="28"/>
      <c r="BG18" s="11"/>
      <c r="BH18" s="17"/>
      <c r="BI18" s="318" t="s">
        <v>191</v>
      </c>
      <c r="BJ18" s="23">
        <v>0.5</v>
      </c>
      <c r="BK18" s="84">
        <f>100-BK17</f>
        <v>2.7000000000000028</v>
      </c>
      <c r="BL18" s="7"/>
      <c r="BM18" s="7"/>
      <c r="BN18" s="7"/>
      <c r="BO18" s="7"/>
      <c r="BP18" s="28"/>
      <c r="BQ18" s="11"/>
      <c r="BR18" s="17"/>
      <c r="BS18" s="318" t="s">
        <v>191</v>
      </c>
      <c r="BT18" s="23">
        <v>0.5</v>
      </c>
      <c r="BU18" s="84">
        <f>100-BU17</f>
        <v>3.769999999999996</v>
      </c>
      <c r="BV18" s="7"/>
      <c r="BW18" s="7"/>
      <c r="BX18" s="7"/>
      <c r="BY18" s="7"/>
      <c r="BZ18" s="28"/>
      <c r="CA18" s="11"/>
      <c r="CB18" s="17"/>
      <c r="CC18" s="330"/>
      <c r="CM18" s="330"/>
      <c r="CW18" s="330"/>
      <c r="DG18" s="330"/>
      <c r="DQ18" s="330"/>
      <c r="EA18" s="330"/>
      <c r="EK18" s="330"/>
      <c r="EU18" s="330"/>
      <c r="FE18" s="330"/>
      <c r="FO18" s="330"/>
      <c r="FY18" s="330"/>
      <c r="GI18" s="330"/>
      <c r="GS18" s="330"/>
      <c r="HC18" s="330"/>
      <c r="HM18" s="330"/>
      <c r="HW18" s="330"/>
    </row>
    <row r="19" s="2" customFormat="true" x14ac:dyDescent="0.25">
      <c r="A19" s="318"/>
      <c r="B19" s="23"/>
      <c r="C19" s="7"/>
      <c r="D19" s="7"/>
      <c r="E19" s="7"/>
      <c r="F19" s="7"/>
      <c r="G19" s="7"/>
      <c r="H19" s="28"/>
      <c r="I19" s="11"/>
      <c r="J19" s="17"/>
      <c r="K19" s="318"/>
      <c r="L19" s="23"/>
      <c r="M19" s="7"/>
      <c r="N19" s="7"/>
      <c r="O19" s="7"/>
      <c r="P19" s="7"/>
      <c r="Q19" s="7"/>
      <c r="R19" s="28"/>
      <c r="S19" s="11"/>
      <c r="T19" s="17"/>
      <c r="U19" s="318"/>
      <c r="V19" s="23"/>
      <c r="W19" s="7"/>
      <c r="X19" s="7"/>
      <c r="Y19" s="7"/>
      <c r="Z19" s="7"/>
      <c r="AA19" s="7"/>
      <c r="AB19" s="28"/>
      <c r="AC19" s="11"/>
      <c r="AD19" s="17"/>
      <c r="AE19" s="318"/>
      <c r="AF19" s="23"/>
      <c r="AG19" s="7"/>
      <c r="AH19" s="7"/>
      <c r="AI19" s="7"/>
      <c r="AJ19" s="7"/>
      <c r="AK19" s="7"/>
      <c r="AL19" s="28"/>
      <c r="AM19" s="11"/>
      <c r="AN19" s="17"/>
      <c r="AO19" s="318"/>
      <c r="AP19" s="23"/>
      <c r="AQ19" s="7"/>
      <c r="AR19" s="7"/>
      <c r="AS19" s="7"/>
      <c r="AT19" s="7"/>
      <c r="AU19" s="7"/>
      <c r="AV19" s="28"/>
      <c r="AW19" s="11"/>
      <c r="AX19" s="17"/>
      <c r="AY19" s="318"/>
      <c r="AZ19" s="23"/>
      <c r="BA19" s="7"/>
      <c r="BB19" s="7"/>
      <c r="BC19" s="7"/>
      <c r="BD19" s="7"/>
      <c r="BE19" s="7"/>
      <c r="BF19" s="28"/>
      <c r="BG19" s="11"/>
      <c r="BH19" s="17"/>
      <c r="BI19" s="318"/>
      <c r="BJ19" s="23"/>
      <c r="BK19" s="7"/>
      <c r="BL19" s="7"/>
      <c r="BM19" s="7"/>
      <c r="BN19" s="7"/>
      <c r="BO19" s="7"/>
      <c r="BP19" s="28"/>
      <c r="BQ19" s="11"/>
      <c r="BR19" s="17"/>
      <c r="BS19" s="318"/>
      <c r="BT19" s="23"/>
      <c r="BU19" s="7"/>
      <c r="BV19" s="7"/>
      <c r="BW19" s="7"/>
      <c r="BX19" s="7"/>
      <c r="BY19" s="7"/>
      <c r="BZ19" s="28"/>
      <c r="CA19" s="11"/>
      <c r="CB19" s="17"/>
      <c r="CC19" s="330"/>
      <c r="CM19" s="330"/>
      <c r="CW19" s="330"/>
      <c r="DG19" s="330"/>
      <c r="DQ19" s="330"/>
      <c r="EA19" s="330"/>
      <c r="EK19" s="330"/>
      <c r="EU19" s="330"/>
      <c r="FE19" s="330"/>
      <c r="FO19" s="330"/>
      <c r="FY19" s="330"/>
      <c r="GI19" s="330"/>
      <c r="GS19" s="330"/>
      <c r="HC19" s="330"/>
      <c r="HM19" s="330"/>
      <c r="HW19" s="330"/>
    </row>
    <row r="20" s="2" customFormat="true" x14ac:dyDescent="0.25">
      <c r="A20" s="318"/>
      <c r="B20" s="23"/>
      <c r="C20" s="7"/>
      <c r="D20" s="7"/>
      <c r="E20" s="142"/>
      <c r="F20" s="7"/>
      <c r="G20" s="7"/>
      <c r="H20" s="28"/>
      <c r="I20" s="11"/>
      <c r="J20" s="17"/>
      <c r="K20" s="318"/>
      <c r="L20" s="23"/>
      <c r="M20" s="7"/>
      <c r="N20" s="7"/>
      <c r="O20" s="142"/>
      <c r="P20" s="7"/>
      <c r="Q20" s="7"/>
      <c r="R20" s="28"/>
      <c r="S20" s="11"/>
      <c r="T20" s="17"/>
      <c r="U20" s="318"/>
      <c r="V20" s="23"/>
      <c r="W20" s="7"/>
      <c r="X20" s="7"/>
      <c r="Y20" s="142"/>
      <c r="Z20" s="7"/>
      <c r="AA20" s="7"/>
      <c r="AB20" s="28"/>
      <c r="AC20" s="11"/>
      <c r="AD20" s="17"/>
      <c r="AE20" s="318"/>
      <c r="AF20" s="23"/>
      <c r="AG20" s="7"/>
      <c r="AH20" s="7"/>
      <c r="AI20" s="142"/>
      <c r="AJ20" s="7"/>
      <c r="AK20" s="7"/>
      <c r="AL20" s="28"/>
      <c r="AM20" s="11"/>
      <c r="AN20" s="17"/>
      <c r="AO20" s="318"/>
      <c r="AP20" s="23"/>
      <c r="AQ20" s="7"/>
      <c r="AR20" s="7"/>
      <c r="AS20" s="142"/>
      <c r="AT20" s="7"/>
      <c r="AU20" s="7"/>
      <c r="AV20" s="28"/>
      <c r="AW20" s="11"/>
      <c r="AX20" s="17"/>
      <c r="AY20" s="318"/>
      <c r="AZ20" s="23"/>
      <c r="BA20" s="7"/>
      <c r="BB20" s="7"/>
      <c r="BC20" s="142"/>
      <c r="BD20" s="7"/>
      <c r="BE20" s="7"/>
      <c r="BF20" s="28"/>
      <c r="BG20" s="11"/>
      <c r="BH20" s="17"/>
      <c r="BI20" s="318"/>
      <c r="BJ20" s="23"/>
      <c r="BK20" s="7"/>
      <c r="BL20" s="7"/>
      <c r="BM20" s="142"/>
      <c r="BN20" s="7"/>
      <c r="BO20" s="7"/>
      <c r="BP20" s="28"/>
      <c r="BQ20" s="11"/>
      <c r="BR20" s="17"/>
      <c r="BS20" s="318"/>
      <c r="BT20" s="23"/>
      <c r="BU20" s="7"/>
      <c r="BV20" s="7"/>
      <c r="BW20" s="142"/>
      <c r="BX20" s="7"/>
      <c r="BY20" s="7"/>
      <c r="BZ20" s="28"/>
      <c r="CA20" s="11"/>
      <c r="CB20" s="17"/>
      <c r="CC20" s="330"/>
      <c r="CM20" s="330"/>
      <c r="CW20" s="330"/>
      <c r="DG20" s="330"/>
      <c r="DQ20" s="330"/>
      <c r="EA20" s="330"/>
      <c r="EK20" s="330"/>
      <c r="EU20" s="330"/>
      <c r="FE20" s="330"/>
      <c r="FO20" s="330"/>
      <c r="FY20" s="330"/>
      <c r="GI20" s="330"/>
      <c r="GS20" s="330"/>
      <c r="HC20" s="330"/>
      <c r="HM20" s="330"/>
      <c r="HW20" s="330"/>
    </row>
    <row r="21" s="2" customFormat="true" x14ac:dyDescent="0.25">
      <c r="A21" s="318"/>
      <c r="B21" s="22"/>
      <c r="C21" s="7"/>
      <c r="D21" s="142"/>
      <c r="E21" s="142"/>
      <c r="F21" s="7"/>
      <c r="G21" s="7"/>
      <c r="H21" s="28"/>
      <c r="I21" s="11"/>
      <c r="J21" s="17"/>
      <c r="K21" s="318"/>
      <c r="L21" s="22"/>
      <c r="M21" s="7"/>
      <c r="N21" s="142"/>
      <c r="O21" s="142"/>
      <c r="P21" s="7"/>
      <c r="Q21" s="7"/>
      <c r="R21" s="28"/>
      <c r="S21" s="11"/>
      <c r="T21" s="17"/>
      <c r="U21" s="318"/>
      <c r="V21" s="22"/>
      <c r="W21" s="7"/>
      <c r="X21" s="142"/>
      <c r="Y21" s="142"/>
      <c r="Z21" s="7"/>
      <c r="AA21" s="7"/>
      <c r="AB21" s="28"/>
      <c r="AC21" s="11"/>
      <c r="AD21" s="17"/>
      <c r="AE21" s="318"/>
      <c r="AF21" s="22"/>
      <c r="AG21" s="7"/>
      <c r="AH21" s="142"/>
      <c r="AI21" s="142"/>
      <c r="AJ21" s="7"/>
      <c r="AK21" s="7"/>
      <c r="AL21" s="28"/>
      <c r="AM21" s="11"/>
      <c r="AN21" s="17"/>
      <c r="AO21" s="318"/>
      <c r="AP21" s="22"/>
      <c r="AQ21" s="7"/>
      <c r="AR21" s="142"/>
      <c r="AS21" s="142"/>
      <c r="AT21" s="7"/>
      <c r="AU21" s="7"/>
      <c r="AV21" s="28"/>
      <c r="AW21" s="11"/>
      <c r="AX21" s="17"/>
      <c r="AY21" s="318"/>
      <c r="AZ21" s="22"/>
      <c r="BA21" s="7"/>
      <c r="BB21" s="142"/>
      <c r="BC21" s="142"/>
      <c r="BD21" s="7"/>
      <c r="BE21" s="7"/>
      <c r="BF21" s="28"/>
      <c r="BG21" s="11"/>
      <c r="BH21" s="17"/>
      <c r="BI21" s="318"/>
      <c r="BJ21" s="22"/>
      <c r="BK21" s="7"/>
      <c r="BL21" s="142"/>
      <c r="BM21" s="142"/>
      <c r="BN21" s="7"/>
      <c r="BO21" s="7"/>
      <c r="BP21" s="28"/>
      <c r="BQ21" s="11"/>
      <c r="BR21" s="17"/>
      <c r="BS21" s="318"/>
      <c r="BT21" s="22"/>
      <c r="BU21" s="7"/>
      <c r="BV21" s="142"/>
      <c r="BW21" s="142"/>
      <c r="BX21" s="7"/>
      <c r="BY21" s="7"/>
      <c r="BZ21" s="28"/>
      <c r="CA21" s="11"/>
      <c r="CB21" s="17"/>
      <c r="CC21" s="330"/>
      <c r="CM21" s="330"/>
      <c r="CW21" s="330"/>
      <c r="DG21" s="330"/>
      <c r="DQ21" s="330"/>
      <c r="EA21" s="330"/>
      <c r="EK21" s="330"/>
      <c r="EU21" s="330"/>
      <c r="FE21" s="330"/>
      <c r="FO21" s="330"/>
      <c r="FY21" s="330"/>
      <c r="GI21" s="330"/>
      <c r="GS21" s="330"/>
      <c r="HC21" s="330"/>
      <c r="HM21" s="330"/>
      <c r="HW21" s="330"/>
    </row>
    <row r="22" s="2" customFormat="true" x14ac:dyDescent="0.25">
      <c r="A22" s="318"/>
      <c r="B22" s="22"/>
      <c r="C22" s="142"/>
      <c r="D22" s="142"/>
      <c r="E22" s="142"/>
      <c r="F22" s="142"/>
      <c r="G22" s="142"/>
      <c r="H22" s="143"/>
      <c r="I22" s="11"/>
      <c r="J22" s="17"/>
      <c r="K22" s="318"/>
      <c r="L22" s="22"/>
      <c r="M22" s="142"/>
      <c r="N22" s="142"/>
      <c r="O22" s="142"/>
      <c r="P22" s="142"/>
      <c r="Q22" s="142"/>
      <c r="R22" s="143"/>
      <c r="S22" s="11"/>
      <c r="T22" s="17"/>
      <c r="U22" s="318"/>
      <c r="V22" s="22"/>
      <c r="W22" s="142"/>
      <c r="X22" s="142"/>
      <c r="Y22" s="142"/>
      <c r="Z22" s="142"/>
      <c r="AA22" s="142"/>
      <c r="AB22" s="143"/>
      <c r="AC22" s="11"/>
      <c r="AD22" s="17"/>
      <c r="AE22" s="318"/>
      <c r="AF22" s="22"/>
      <c r="AG22" s="142"/>
      <c r="AH22" s="142"/>
      <c r="AI22" s="142"/>
      <c r="AJ22" s="142"/>
      <c r="AK22" s="142"/>
      <c r="AL22" s="143"/>
      <c r="AM22" s="11"/>
      <c r="AN22" s="17"/>
      <c r="AO22" s="318"/>
      <c r="AP22" s="22"/>
      <c r="AQ22" s="142"/>
      <c r="AR22" s="142"/>
      <c r="AS22" s="142"/>
      <c r="AT22" s="142"/>
      <c r="AU22" s="142"/>
      <c r="AV22" s="143"/>
      <c r="AW22" s="11"/>
      <c r="AX22" s="17"/>
      <c r="AY22" s="318"/>
      <c r="AZ22" s="22"/>
      <c r="BA22" s="142"/>
      <c r="BB22" s="142"/>
      <c r="BC22" s="142"/>
      <c r="BD22" s="142"/>
      <c r="BE22" s="142"/>
      <c r="BF22" s="143"/>
      <c r="BG22" s="11"/>
      <c r="BH22" s="17"/>
      <c r="BI22" s="318"/>
      <c r="BJ22" s="22"/>
      <c r="BK22" s="142"/>
      <c r="BL22" s="142"/>
      <c r="BM22" s="142"/>
      <c r="BN22" s="142"/>
      <c r="BO22" s="142"/>
      <c r="BP22" s="143"/>
      <c r="BQ22" s="11"/>
      <c r="BR22" s="17"/>
      <c r="BS22" s="318"/>
      <c r="BT22" s="22"/>
      <c r="BU22" s="142"/>
      <c r="BV22" s="142"/>
      <c r="BW22" s="142"/>
      <c r="BX22" s="142"/>
      <c r="BY22" s="142"/>
      <c r="BZ22" s="143"/>
      <c r="CA22" s="11"/>
      <c r="CB22" s="17"/>
      <c r="CC22" s="330"/>
      <c r="CM22" s="330"/>
      <c r="CW22" s="330"/>
      <c r="DG22" s="330"/>
      <c r="DQ22" s="330"/>
      <c r="EA22" s="330"/>
      <c r="EK22" s="330"/>
      <c r="EU22" s="330"/>
      <c r="FE22" s="330"/>
      <c r="FO22" s="330"/>
      <c r="FY22" s="330"/>
      <c r="GI22" s="330"/>
      <c r="GS22" s="330"/>
      <c r="HC22" s="330"/>
      <c r="HM22" s="330"/>
      <c r="HW22" s="330"/>
    </row>
    <row r="23" s="2" customFormat="true" x14ac:dyDescent="0.25">
      <c r="A23" s="318"/>
      <c r="B23" s="22"/>
      <c r="C23" s="142"/>
      <c r="D23" s="142"/>
      <c r="E23" s="142"/>
      <c r="F23" s="142"/>
      <c r="G23" s="142"/>
      <c r="H23" s="143"/>
      <c r="I23" s="11"/>
      <c r="J23" s="17"/>
      <c r="K23" s="318"/>
      <c r="L23" s="22"/>
      <c r="M23" s="142"/>
      <c r="N23" s="142"/>
      <c r="O23" s="142"/>
      <c r="P23" s="142"/>
      <c r="Q23" s="142"/>
      <c r="R23" s="143"/>
      <c r="S23" s="11"/>
      <c r="T23" s="17"/>
      <c r="U23" s="318"/>
      <c r="V23" s="22"/>
      <c r="W23" s="142"/>
      <c r="X23" s="142"/>
      <c r="Y23" s="142"/>
      <c r="Z23" s="142"/>
      <c r="AA23" s="142"/>
      <c r="AB23" s="143"/>
      <c r="AC23" s="11"/>
      <c r="AD23" s="17"/>
      <c r="AE23" s="318"/>
      <c r="AF23" s="22"/>
      <c r="AG23" s="142"/>
      <c r="AH23" s="142"/>
      <c r="AI23" s="142"/>
      <c r="AJ23" s="142"/>
      <c r="AK23" s="142"/>
      <c r="AL23" s="143"/>
      <c r="AM23" s="11"/>
      <c r="AN23" s="17"/>
      <c r="AO23" s="318"/>
      <c r="AP23" s="22"/>
      <c r="AQ23" s="142"/>
      <c r="AR23" s="142"/>
      <c r="AS23" s="142"/>
      <c r="AT23" s="142"/>
      <c r="AU23" s="142"/>
      <c r="AV23" s="143"/>
      <c r="AW23" s="11"/>
      <c r="AX23" s="17"/>
      <c r="AY23" s="318"/>
      <c r="AZ23" s="22"/>
      <c r="BA23" s="142"/>
      <c r="BB23" s="142"/>
      <c r="BC23" s="142"/>
      <c r="BD23" s="142"/>
      <c r="BE23" s="142"/>
      <c r="BF23" s="143"/>
      <c r="BG23" s="11"/>
      <c r="BH23" s="17"/>
      <c r="BI23" s="318"/>
      <c r="BJ23" s="22"/>
      <c r="BK23" s="142"/>
      <c r="BL23" s="142"/>
      <c r="BM23" s="142"/>
      <c r="BN23" s="142"/>
      <c r="BO23" s="142"/>
      <c r="BP23" s="143"/>
      <c r="BQ23" s="11"/>
      <c r="BR23" s="17"/>
      <c r="BS23" s="318"/>
      <c r="BT23" s="22"/>
      <c r="BU23" s="142"/>
      <c r="BV23" s="142"/>
      <c r="BW23" s="142"/>
      <c r="BX23" s="142"/>
      <c r="BY23" s="142"/>
      <c r="BZ23" s="143"/>
      <c r="CA23" s="11"/>
      <c r="CB23" s="17"/>
      <c r="CC23" s="330"/>
      <c r="CM23" s="330"/>
      <c r="CW23" s="330"/>
      <c r="DG23" s="330"/>
      <c r="DQ23" s="330"/>
      <c r="EA23" s="330"/>
      <c r="EK23" s="330"/>
      <c r="EU23" s="330"/>
      <c r="FE23" s="330"/>
      <c r="FO23" s="330"/>
      <c r="FY23" s="330"/>
      <c r="GI23" s="330"/>
      <c r="GS23" s="330"/>
      <c r="HC23" s="330"/>
      <c r="HM23" s="330"/>
      <c r="HW23" s="330"/>
    </row>
    <row r="24" s="2" customFormat="true" x14ac:dyDescent="0.25">
      <c r="A24" s="318"/>
      <c r="B24" s="22"/>
      <c r="C24" s="142"/>
      <c r="D24" s="142"/>
      <c r="E24" s="142"/>
      <c r="F24" s="142"/>
      <c r="G24" s="142"/>
      <c r="H24" s="143"/>
      <c r="I24" s="11"/>
      <c r="J24" s="17"/>
      <c r="K24" s="318"/>
      <c r="L24" s="22"/>
      <c r="M24" s="142"/>
      <c r="N24" s="142"/>
      <c r="O24" s="142"/>
      <c r="P24" s="142"/>
      <c r="Q24" s="142"/>
      <c r="R24" s="143"/>
      <c r="S24" s="11"/>
      <c r="T24" s="17"/>
      <c r="U24" s="318"/>
      <c r="V24" s="22"/>
      <c r="W24" s="142"/>
      <c r="X24" s="142"/>
      <c r="Y24" s="142"/>
      <c r="Z24" s="142"/>
      <c r="AA24" s="142"/>
      <c r="AB24" s="143"/>
      <c r="AC24" s="11"/>
      <c r="AD24" s="17"/>
      <c r="AE24" s="318"/>
      <c r="AF24" s="22"/>
      <c r="AG24" s="142"/>
      <c r="AH24" s="142"/>
      <c r="AI24" s="142"/>
      <c r="AJ24" s="142"/>
      <c r="AK24" s="142"/>
      <c r="AL24" s="143"/>
      <c r="AM24" s="11"/>
      <c r="AN24" s="17"/>
      <c r="AO24" s="318"/>
      <c r="AP24" s="22"/>
      <c r="AQ24" s="142"/>
      <c r="AR24" s="142"/>
      <c r="AS24" s="142"/>
      <c r="AT24" s="142"/>
      <c r="AU24" s="142"/>
      <c r="AV24" s="143"/>
      <c r="AW24" s="11"/>
      <c r="AX24" s="17"/>
      <c r="AY24" s="318"/>
      <c r="AZ24" s="22"/>
      <c r="BA24" s="142"/>
      <c r="BB24" s="142"/>
      <c r="BC24" s="142"/>
      <c r="BD24" s="142"/>
      <c r="BE24" s="142"/>
      <c r="BF24" s="143"/>
      <c r="BG24" s="11"/>
      <c r="BH24" s="17"/>
      <c r="BI24" s="318"/>
      <c r="BJ24" s="22"/>
      <c r="BK24" s="142"/>
      <c r="BL24" s="142"/>
      <c r="BM24" s="142"/>
      <c r="BN24" s="142"/>
      <c r="BO24" s="142"/>
      <c r="BP24" s="143"/>
      <c r="BQ24" s="11"/>
      <c r="BR24" s="17"/>
      <c r="BS24" s="318"/>
      <c r="BT24" s="22"/>
      <c r="BU24" s="142"/>
      <c r="BV24" s="142"/>
      <c r="BW24" s="142"/>
      <c r="BX24" s="142"/>
      <c r="BY24" s="142"/>
      <c r="BZ24" s="143"/>
      <c r="CA24" s="11"/>
      <c r="CB24" s="17"/>
      <c r="CC24" s="330"/>
      <c r="CM24" s="330"/>
      <c r="CW24" s="330"/>
      <c r="DG24" s="330"/>
      <c r="DQ24" s="330"/>
      <c r="EA24" s="330"/>
      <c r="EK24" s="330"/>
      <c r="EU24" s="330"/>
      <c r="FE24" s="330"/>
      <c r="FO24" s="330"/>
      <c r="FY24" s="330"/>
      <c r="GI24" s="330"/>
      <c r="GS24" s="330"/>
      <c r="HC24" s="330"/>
      <c r="HM24" s="330"/>
      <c r="HW24" s="330"/>
    </row>
    <row r="25" s="2" customFormat="true" x14ac:dyDescent="0.25">
      <c r="A25" s="318"/>
      <c r="B25" s="22"/>
      <c r="C25" s="142"/>
      <c r="D25" s="142"/>
      <c r="E25" s="142"/>
      <c r="F25" s="142"/>
      <c r="G25" s="142"/>
      <c r="H25" s="143"/>
      <c r="I25" s="11"/>
      <c r="J25" s="17"/>
      <c r="K25" s="318"/>
      <c r="L25" s="22"/>
      <c r="M25" s="142"/>
      <c r="N25" s="142"/>
      <c r="O25" s="142"/>
      <c r="P25" s="142"/>
      <c r="Q25" s="142"/>
      <c r="R25" s="143"/>
      <c r="S25" s="11"/>
      <c r="T25" s="17"/>
      <c r="U25" s="318"/>
      <c r="V25" s="22"/>
      <c r="W25" s="142"/>
      <c r="X25" s="142"/>
      <c r="Y25" s="142"/>
      <c r="Z25" s="142"/>
      <c r="AA25" s="142"/>
      <c r="AB25" s="143"/>
      <c r="AC25" s="11"/>
      <c r="AD25" s="17"/>
      <c r="AE25" s="318"/>
      <c r="AF25" s="22"/>
      <c r="AG25" s="142"/>
      <c r="AH25" s="142"/>
      <c r="AI25" s="142"/>
      <c r="AJ25" s="142"/>
      <c r="AK25" s="142"/>
      <c r="AL25" s="143"/>
      <c r="AM25" s="11"/>
      <c r="AN25" s="17"/>
      <c r="AO25" s="318"/>
      <c r="AP25" s="22"/>
      <c r="AQ25" s="142"/>
      <c r="AR25" s="142"/>
      <c r="AS25" s="142"/>
      <c r="AT25" s="142"/>
      <c r="AU25" s="142"/>
      <c r="AV25" s="143"/>
      <c r="AW25" s="11"/>
      <c r="AX25" s="17"/>
      <c r="AY25" s="318"/>
      <c r="AZ25" s="22"/>
      <c r="BA25" s="142"/>
      <c r="BB25" s="142"/>
      <c r="BC25" s="142"/>
      <c r="BD25" s="142"/>
      <c r="BE25" s="142"/>
      <c r="BF25" s="143"/>
      <c r="BG25" s="11"/>
      <c r="BH25" s="17"/>
      <c r="BI25" s="318"/>
      <c r="BJ25" s="22"/>
      <c r="BK25" s="142"/>
      <c r="BL25" s="142"/>
      <c r="BM25" s="142"/>
      <c r="BN25" s="142"/>
      <c r="BO25" s="142"/>
      <c r="BP25" s="143"/>
      <c r="BQ25" s="11"/>
      <c r="BR25" s="17"/>
      <c r="BS25" s="318"/>
      <c r="BT25" s="22"/>
      <c r="BU25" s="142"/>
      <c r="BV25" s="142"/>
      <c r="BW25" s="142"/>
      <c r="BX25" s="142"/>
      <c r="BY25" s="142"/>
      <c r="BZ25" s="143"/>
      <c r="CA25" s="11"/>
      <c r="CB25" s="17"/>
      <c r="CC25" s="330"/>
      <c r="CM25" s="330"/>
      <c r="CW25" s="330"/>
      <c r="DG25" s="330"/>
      <c r="DQ25" s="330"/>
      <c r="EA25" s="330"/>
      <c r="EK25" s="330"/>
      <c r="EU25" s="330"/>
      <c r="FE25" s="330"/>
      <c r="FO25" s="330"/>
      <c r="FY25" s="330"/>
      <c r="GI25" s="330"/>
      <c r="GS25" s="330"/>
      <c r="HC25" s="330"/>
      <c r="HM25" s="330"/>
      <c r="HW25" s="330"/>
    </row>
    <row r="26" s="2" customFormat="true" x14ac:dyDescent="0.25">
      <c r="A26" s="318"/>
      <c r="B26" s="22"/>
      <c r="C26" s="142"/>
      <c r="D26" s="142"/>
      <c r="E26" s="142"/>
      <c r="F26" s="142"/>
      <c r="G26" s="142"/>
      <c r="H26" s="143"/>
      <c r="I26" s="11"/>
      <c r="J26" s="17"/>
      <c r="K26" s="318"/>
      <c r="L26" s="22"/>
      <c r="M26" s="142"/>
      <c r="N26" s="142"/>
      <c r="O26" s="142"/>
      <c r="P26" s="142"/>
      <c r="Q26" s="142"/>
      <c r="R26" s="143"/>
      <c r="S26" s="11"/>
      <c r="T26" s="17"/>
      <c r="U26" s="318"/>
      <c r="V26" s="22"/>
      <c r="W26" s="142"/>
      <c r="X26" s="142"/>
      <c r="Y26" s="142"/>
      <c r="Z26" s="142"/>
      <c r="AA26" s="142"/>
      <c r="AB26" s="143"/>
      <c r="AC26" s="11"/>
      <c r="AD26" s="17"/>
      <c r="AE26" s="318"/>
      <c r="AF26" s="22"/>
      <c r="AG26" s="142"/>
      <c r="AH26" s="142"/>
      <c r="AI26" s="142"/>
      <c r="AJ26" s="142"/>
      <c r="AK26" s="142"/>
      <c r="AL26" s="143"/>
      <c r="AM26" s="11"/>
      <c r="AN26" s="17"/>
      <c r="AO26" s="318"/>
      <c r="AP26" s="22"/>
      <c r="AQ26" s="142"/>
      <c r="AR26" s="142"/>
      <c r="AS26" s="142"/>
      <c r="AT26" s="142"/>
      <c r="AU26" s="142"/>
      <c r="AV26" s="143"/>
      <c r="AW26" s="11"/>
      <c r="AX26" s="17"/>
      <c r="AY26" s="318"/>
      <c r="AZ26" s="22"/>
      <c r="BA26" s="142"/>
      <c r="BB26" s="142"/>
      <c r="BC26" s="142"/>
      <c r="BD26" s="142"/>
      <c r="BE26" s="142"/>
      <c r="BF26" s="143"/>
      <c r="BG26" s="11"/>
      <c r="BH26" s="17"/>
      <c r="BI26" s="318"/>
      <c r="BJ26" s="22"/>
      <c r="BK26" s="142"/>
      <c r="BL26" s="142"/>
      <c r="BM26" s="142"/>
      <c r="BN26" s="142"/>
      <c r="BO26" s="142"/>
      <c r="BP26" s="143"/>
      <c r="BQ26" s="11"/>
      <c r="BR26" s="17"/>
      <c r="BS26" s="318"/>
      <c r="BT26" s="22"/>
      <c r="BU26" s="142"/>
      <c r="BV26" s="142"/>
      <c r="BW26" s="142"/>
      <c r="BX26" s="142"/>
      <c r="BY26" s="142"/>
      <c r="BZ26" s="143"/>
      <c r="CA26" s="11"/>
      <c r="CB26" s="17"/>
      <c r="CC26" s="330"/>
      <c r="CM26" s="330"/>
      <c r="CW26" s="330"/>
      <c r="DG26" s="330"/>
      <c r="DQ26" s="330"/>
      <c r="EA26" s="330"/>
      <c r="EK26" s="330"/>
      <c r="EU26" s="330"/>
      <c r="FE26" s="330"/>
      <c r="FO26" s="330"/>
      <c r="FY26" s="330"/>
      <c r="GI26" s="330"/>
      <c r="GS26" s="330"/>
      <c r="HC26" s="330"/>
      <c r="HM26" s="330"/>
      <c r="HW26" s="330"/>
    </row>
    <row r="27" s="2" customFormat="true" x14ac:dyDescent="0.25">
      <c r="A27" s="318"/>
      <c r="B27" s="24"/>
      <c r="C27" s="6"/>
      <c r="D27" s="6"/>
      <c r="E27" s="6"/>
      <c r="F27" s="6"/>
      <c r="G27" s="6"/>
      <c r="H27" s="29"/>
      <c r="I27" s="11"/>
      <c r="J27" s="17"/>
      <c r="K27" s="318"/>
      <c r="L27" s="24"/>
      <c r="M27" s="6"/>
      <c r="N27" s="6"/>
      <c r="O27" s="6"/>
      <c r="P27" s="6"/>
      <c r="Q27" s="6"/>
      <c r="R27" s="29"/>
      <c r="S27" s="11"/>
      <c r="T27" s="17"/>
      <c r="U27" s="318"/>
      <c r="V27" s="24"/>
      <c r="W27" s="6"/>
      <c r="X27" s="6"/>
      <c r="Y27" s="6"/>
      <c r="Z27" s="6"/>
      <c r="AA27" s="6"/>
      <c r="AB27" s="29"/>
      <c r="AC27" s="11"/>
      <c r="AD27" s="17"/>
      <c r="AE27" s="318"/>
      <c r="AF27" s="24"/>
      <c r="AG27" s="6"/>
      <c r="AH27" s="6"/>
      <c r="AI27" s="6"/>
      <c r="AJ27" s="6"/>
      <c r="AK27" s="6"/>
      <c r="AL27" s="29"/>
      <c r="AM27" s="11"/>
      <c r="AN27" s="17"/>
      <c r="AO27" s="318"/>
      <c r="AP27" s="24"/>
      <c r="AQ27" s="6"/>
      <c r="AR27" s="6"/>
      <c r="AS27" s="6"/>
      <c r="AT27" s="6"/>
      <c r="AU27" s="6"/>
      <c r="AV27" s="29"/>
      <c r="AW27" s="11"/>
      <c r="AX27" s="17"/>
      <c r="AY27" s="318"/>
      <c r="AZ27" s="24"/>
      <c r="BA27" s="6"/>
      <c r="BB27" s="6"/>
      <c r="BC27" s="6"/>
      <c r="BD27" s="6"/>
      <c r="BE27" s="6"/>
      <c r="BF27" s="29"/>
      <c r="BG27" s="11"/>
      <c r="BH27" s="17"/>
      <c r="BI27" s="318"/>
      <c r="BJ27" s="24"/>
      <c r="BK27" s="6"/>
      <c r="BL27" s="6"/>
      <c r="BM27" s="6"/>
      <c r="BN27" s="6"/>
      <c r="BO27" s="6"/>
      <c r="BP27" s="29"/>
      <c r="BQ27" s="11"/>
      <c r="BR27" s="17"/>
      <c r="BS27" s="318"/>
      <c r="BT27" s="24"/>
      <c r="BU27" s="6"/>
      <c r="BV27" s="6"/>
      <c r="BW27" s="6"/>
      <c r="BX27" s="6"/>
      <c r="BY27" s="6"/>
      <c r="BZ27" s="29"/>
      <c r="CA27" s="11"/>
      <c r="CB27" s="17"/>
      <c r="CC27" s="330"/>
      <c r="CM27" s="330"/>
      <c r="CW27" s="330"/>
      <c r="DG27" s="330"/>
      <c r="DQ27" s="330"/>
      <c r="EA27" s="330"/>
      <c r="EK27" s="330"/>
      <c r="EU27" s="330"/>
      <c r="FE27" s="330"/>
      <c r="FO27" s="330"/>
      <c r="FY27" s="330"/>
      <c r="GI27" s="330"/>
      <c r="GS27" s="330"/>
      <c r="HC27" s="330"/>
      <c r="HM27" s="330"/>
      <c r="HW27" s="330"/>
    </row>
    <row r="28" s="2" customFormat="true" ht="93" customHeight="true" x14ac:dyDescent="0.25">
      <c r="A28" s="319" t="s">
        <v>12</v>
      </c>
      <c r="B28" s="588" t="s">
        <v>189</v>
      </c>
      <c r="C28" s="589"/>
      <c r="D28" s="589"/>
      <c r="E28" s="589"/>
      <c r="F28" s="589"/>
      <c r="G28" s="589"/>
      <c r="H28" s="590"/>
      <c r="I28" s="11"/>
      <c r="J28" s="17"/>
      <c r="K28" s="319" t="s">
        <v>12</v>
      </c>
      <c r="L28" s="588" t="s">
        <v>189</v>
      </c>
      <c r="M28" s="589"/>
      <c r="N28" s="589"/>
      <c r="O28" s="589"/>
      <c r="P28" s="589"/>
      <c r="Q28" s="589"/>
      <c r="R28" s="590"/>
      <c r="S28" s="11"/>
      <c r="T28" s="17"/>
      <c r="U28" s="319" t="s">
        <v>12</v>
      </c>
      <c r="V28" s="588" t="s">
        <v>189</v>
      </c>
      <c r="W28" s="589"/>
      <c r="X28" s="589"/>
      <c r="Y28" s="589"/>
      <c r="Z28" s="589"/>
      <c r="AA28" s="589"/>
      <c r="AB28" s="590"/>
      <c r="AC28" s="11"/>
      <c r="AD28" s="17"/>
      <c r="AE28" s="319" t="s">
        <v>12</v>
      </c>
      <c r="AF28" s="588" t="s">
        <v>208</v>
      </c>
      <c r="AG28" s="589"/>
      <c r="AH28" s="589"/>
      <c r="AI28" s="589"/>
      <c r="AJ28" s="589"/>
      <c r="AK28" s="589"/>
      <c r="AL28" s="590"/>
      <c r="AM28" s="11"/>
      <c r="AN28" s="17"/>
      <c r="AO28" s="319" t="s">
        <v>12</v>
      </c>
      <c r="AP28" s="588" t="s">
        <v>208</v>
      </c>
      <c r="AQ28" s="589"/>
      <c r="AR28" s="589"/>
      <c r="AS28" s="589"/>
      <c r="AT28" s="589"/>
      <c r="AU28" s="589"/>
      <c r="AV28" s="590"/>
      <c r="AW28" s="11"/>
      <c r="AX28" s="17"/>
      <c r="AY28" s="319" t="s">
        <v>12</v>
      </c>
      <c r="AZ28" s="588" t="s">
        <v>208</v>
      </c>
      <c r="BA28" s="589"/>
      <c r="BB28" s="589"/>
      <c r="BC28" s="589"/>
      <c r="BD28" s="589"/>
      <c r="BE28" s="589"/>
      <c r="BF28" s="590"/>
      <c r="BG28" s="11"/>
      <c r="BH28" s="17"/>
      <c r="BI28" s="319" t="s">
        <v>12</v>
      </c>
      <c r="BJ28" s="588" t="s">
        <v>208</v>
      </c>
      <c r="BK28" s="589"/>
      <c r="BL28" s="589"/>
      <c r="BM28" s="589"/>
      <c r="BN28" s="589"/>
      <c r="BO28" s="589"/>
      <c r="BP28" s="590"/>
      <c r="BQ28" s="11"/>
      <c r="BR28" s="17"/>
      <c r="BS28" s="319" t="s">
        <v>12</v>
      </c>
      <c r="BT28" s="588" t="s">
        <v>208</v>
      </c>
      <c r="BU28" s="589"/>
      <c r="BV28" s="589"/>
      <c r="BW28" s="589"/>
      <c r="BX28" s="589"/>
      <c r="BY28" s="589"/>
      <c r="BZ28" s="590"/>
      <c r="CA28" s="11"/>
      <c r="CB28" s="17"/>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19"/>
      <c r="B29" s="139" t="s">
        <v>139</v>
      </c>
      <c r="C29" s="92"/>
      <c r="D29" s="92"/>
      <c r="E29" s="92"/>
      <c r="F29" s="92"/>
      <c r="G29" s="92"/>
      <c r="H29" s="261"/>
      <c r="I29" s="11"/>
      <c r="J29" s="17"/>
      <c r="K29" s="319"/>
      <c r="L29" s="139" t="s">
        <v>139</v>
      </c>
      <c r="M29" s="92"/>
      <c r="N29" s="92"/>
      <c r="O29" s="92"/>
      <c r="P29" s="92"/>
      <c r="Q29" s="92"/>
      <c r="R29" s="261"/>
      <c r="S29" s="11"/>
      <c r="T29" s="17"/>
      <c r="U29" s="319"/>
      <c r="V29" s="139" t="s">
        <v>139</v>
      </c>
      <c r="W29" s="92"/>
      <c r="X29" s="92"/>
      <c r="Y29" s="92"/>
      <c r="Z29" s="92"/>
      <c r="AA29" s="92"/>
      <c r="AB29" s="261"/>
      <c r="AC29" s="11"/>
      <c r="AD29" s="17"/>
      <c r="AE29" s="319"/>
      <c r="AF29" s="139" t="s">
        <v>139</v>
      </c>
      <c r="AG29" s="92"/>
      <c r="AH29" s="92"/>
      <c r="AI29" s="92"/>
      <c r="AJ29" s="92"/>
      <c r="AK29" s="92"/>
      <c r="AL29" s="261"/>
      <c r="AM29" s="11"/>
      <c r="AN29" s="17"/>
      <c r="AO29" s="319"/>
      <c r="AP29" s="139" t="s">
        <v>139</v>
      </c>
      <c r="AQ29" s="92"/>
      <c r="AR29" s="92"/>
      <c r="AS29" s="92"/>
      <c r="AT29" s="92"/>
      <c r="AU29" s="92"/>
      <c r="AV29" s="261"/>
      <c r="AW29" s="11"/>
      <c r="AX29" s="17"/>
      <c r="AY29" s="319"/>
      <c r="AZ29" s="139" t="s">
        <v>139</v>
      </c>
      <c r="BA29" s="92"/>
      <c r="BB29" s="92"/>
      <c r="BC29" s="92"/>
      <c r="BD29" s="92"/>
      <c r="BE29" s="92"/>
      <c r="BF29" s="261"/>
      <c r="BG29" s="11"/>
      <c r="BH29" s="17"/>
      <c r="BI29" s="319"/>
      <c r="BJ29" s="139" t="s">
        <v>139</v>
      </c>
      <c r="BK29" s="92"/>
      <c r="BL29" s="92"/>
      <c r="BM29" s="92"/>
      <c r="BN29" s="92"/>
      <c r="BO29" s="92"/>
      <c r="BP29" s="261"/>
      <c r="BQ29" s="11"/>
      <c r="BR29" s="17"/>
      <c r="BS29" s="319"/>
      <c r="BT29" s="139" t="s">
        <v>139</v>
      </c>
      <c r="BU29" s="92"/>
      <c r="BV29" s="92"/>
      <c r="BW29" s="92"/>
      <c r="BX29" s="92"/>
      <c r="BY29" s="92"/>
      <c r="BZ29" s="261"/>
      <c r="CA29" s="11"/>
      <c r="CB29" s="17"/>
      <c r="CC29" s="330"/>
      <c r="CM29" s="330"/>
      <c r="CW29" s="330"/>
      <c r="DG29" s="330"/>
      <c r="DQ29" s="330"/>
      <c r="EA29" s="330"/>
      <c r="EK29" s="330"/>
      <c r="EU29" s="330"/>
      <c r="FE29" s="330"/>
      <c r="FO29" s="330"/>
      <c r="FY29" s="330"/>
      <c r="GI29" s="330"/>
      <c r="GS29" s="330"/>
      <c r="HC29" s="330"/>
      <c r="HM29" s="330"/>
      <c r="HW29" s="330"/>
    </row>
    <row r="30" s="2" customFormat="true" ht="15" customHeight="true" x14ac:dyDescent="0.25">
      <c r="A30" s="319"/>
      <c r="B30" s="139" t="s">
        <v>115</v>
      </c>
      <c r="C30" s="92" t="s">
        <v>182</v>
      </c>
      <c r="D30" s="92"/>
      <c r="E30" s="92"/>
      <c r="F30" s="92"/>
      <c r="G30" s="92"/>
      <c r="H30" s="261"/>
      <c r="I30" s="11"/>
      <c r="J30" s="17"/>
      <c r="K30" s="319"/>
      <c r="L30" s="139" t="s">
        <v>115</v>
      </c>
      <c r="M30" s="92" t="s">
        <v>182</v>
      </c>
      <c r="N30" s="92"/>
      <c r="O30" s="92"/>
      <c r="P30" s="92"/>
      <c r="Q30" s="92"/>
      <c r="R30" s="261"/>
      <c r="S30" s="11"/>
      <c r="T30" s="17"/>
      <c r="U30" s="319"/>
      <c r="V30" s="139" t="s">
        <v>115</v>
      </c>
      <c r="W30" s="92" t="s">
        <v>182</v>
      </c>
      <c r="X30" s="92"/>
      <c r="Y30" s="92"/>
      <c r="Z30" s="92"/>
      <c r="AA30" s="92"/>
      <c r="AB30" s="261"/>
      <c r="AC30" s="11"/>
      <c r="AD30" s="17"/>
      <c r="AE30" s="319"/>
      <c r="AF30" s="139" t="s">
        <v>115</v>
      </c>
      <c r="AG30" s="92" t="s">
        <v>182</v>
      </c>
      <c r="AH30" s="92"/>
      <c r="AI30" s="92"/>
      <c r="AJ30" s="92"/>
      <c r="AK30" s="92"/>
      <c r="AL30" s="261"/>
      <c r="AM30" s="11"/>
      <c r="AN30" s="17"/>
      <c r="AO30" s="319"/>
      <c r="AP30" s="139" t="s">
        <v>115</v>
      </c>
      <c r="AQ30" s="92" t="s">
        <v>182</v>
      </c>
      <c r="AR30" s="92"/>
      <c r="AS30" s="92"/>
      <c r="AT30" s="92"/>
      <c r="AU30" s="92"/>
      <c r="AV30" s="261"/>
      <c r="AW30" s="11"/>
      <c r="AX30" s="17"/>
      <c r="AY30" s="319"/>
      <c r="AZ30" s="139" t="s">
        <v>115</v>
      </c>
      <c r="BA30" s="92" t="s">
        <v>182</v>
      </c>
      <c r="BB30" s="92"/>
      <c r="BC30" s="92"/>
      <c r="BD30" s="92"/>
      <c r="BE30" s="92"/>
      <c r="BF30" s="261"/>
      <c r="BG30" s="11"/>
      <c r="BH30" s="17"/>
      <c r="BI30" s="319"/>
      <c r="BJ30" s="139" t="s">
        <v>115</v>
      </c>
      <c r="BK30" s="92" t="s">
        <v>182</v>
      </c>
      <c r="BL30" s="92"/>
      <c r="BM30" s="92"/>
      <c r="BN30" s="92"/>
      <c r="BO30" s="92"/>
      <c r="BP30" s="261"/>
      <c r="BQ30" s="11"/>
      <c r="BR30" s="17"/>
      <c r="BS30" s="319"/>
      <c r="BT30" s="139" t="s">
        <v>115</v>
      </c>
      <c r="BU30" s="92" t="s">
        <v>182</v>
      </c>
      <c r="BV30" s="92"/>
      <c r="BW30" s="92"/>
      <c r="BX30" s="92"/>
      <c r="BY30" s="92"/>
      <c r="BZ30" s="261"/>
      <c r="CA30" s="11"/>
      <c r="CB30" s="17"/>
      <c r="CC30" s="330"/>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19"/>
      <c r="B31" s="139" t="s">
        <v>146</v>
      </c>
      <c r="C31" s="92"/>
      <c r="D31" s="92"/>
      <c r="E31" s="92"/>
      <c r="F31" s="92"/>
      <c r="G31" s="92"/>
      <c r="H31" s="261"/>
      <c r="I31" s="11"/>
      <c r="J31" s="17"/>
      <c r="K31" s="319"/>
      <c r="L31" s="139" t="s">
        <v>146</v>
      </c>
      <c r="M31" s="92"/>
      <c r="N31" s="92"/>
      <c r="O31" s="92"/>
      <c r="P31" s="92"/>
      <c r="Q31" s="92"/>
      <c r="R31" s="261"/>
      <c r="S31" s="11"/>
      <c r="T31" s="17"/>
      <c r="U31" s="319"/>
      <c r="V31" s="139" t="s">
        <v>146</v>
      </c>
      <c r="W31" s="92"/>
      <c r="X31" s="92"/>
      <c r="Y31" s="92"/>
      <c r="Z31" s="92"/>
      <c r="AA31" s="92"/>
      <c r="AB31" s="261"/>
      <c r="AC31" s="11"/>
      <c r="AD31" s="17"/>
      <c r="AE31" s="319"/>
      <c r="AF31" s="139" t="s">
        <v>146</v>
      </c>
      <c r="AG31" s="92"/>
      <c r="AH31" s="92"/>
      <c r="AI31" s="92"/>
      <c r="AJ31" s="92"/>
      <c r="AK31" s="92"/>
      <c r="AL31" s="261"/>
      <c r="AM31" s="11"/>
      <c r="AN31" s="17"/>
      <c r="AO31" s="319"/>
      <c r="AP31" s="139" t="s">
        <v>146</v>
      </c>
      <c r="AQ31" s="92"/>
      <c r="AR31" s="92"/>
      <c r="AS31" s="92"/>
      <c r="AT31" s="92"/>
      <c r="AU31" s="92"/>
      <c r="AV31" s="261"/>
      <c r="AW31" s="11"/>
      <c r="AX31" s="17"/>
      <c r="AY31" s="319"/>
      <c r="AZ31" s="139" t="s">
        <v>146</v>
      </c>
      <c r="BA31" s="92"/>
      <c r="BB31" s="92"/>
      <c r="BC31" s="92"/>
      <c r="BD31" s="92"/>
      <c r="BE31" s="92"/>
      <c r="BF31" s="261"/>
      <c r="BG31" s="11"/>
      <c r="BH31" s="17"/>
      <c r="BI31" s="319"/>
      <c r="BJ31" s="139" t="s">
        <v>146</v>
      </c>
      <c r="BK31" s="92"/>
      <c r="BL31" s="92"/>
      <c r="BM31" s="92"/>
      <c r="BN31" s="92"/>
      <c r="BO31" s="92"/>
      <c r="BP31" s="261"/>
      <c r="BQ31" s="11"/>
      <c r="BR31" s="17"/>
      <c r="BS31" s="319"/>
      <c r="BT31" s="139" t="s">
        <v>146</v>
      </c>
      <c r="BU31" s="92"/>
      <c r="BV31" s="92"/>
      <c r="BW31" s="92"/>
      <c r="BX31" s="92"/>
      <c r="BY31" s="92"/>
      <c r="BZ31" s="261"/>
      <c r="CA31" s="11"/>
      <c r="CB31" s="17"/>
      <c r="CC31" s="330"/>
      <c r="CM31" s="330"/>
      <c r="CW31" s="330"/>
      <c r="DG31" s="330"/>
      <c r="DQ31" s="330"/>
      <c r="EA31" s="330"/>
      <c r="EK31" s="330"/>
      <c r="EU31" s="330"/>
      <c r="FE31" s="330"/>
      <c r="FO31" s="330"/>
      <c r="FY31" s="330"/>
      <c r="GI31" s="330"/>
      <c r="GS31" s="330"/>
      <c r="HC31" s="330"/>
      <c r="HM31" s="330"/>
      <c r="HW31" s="330"/>
    </row>
    <row r="32" ht="16.5" hidden="true" customHeight="true" x14ac:dyDescent="0.25">
      <c r="A32" s="319"/>
      <c r="B32" s="139" t="s">
        <v>147</v>
      </c>
      <c r="C32" s="92"/>
      <c r="D32" s="92"/>
      <c r="E32" s="92"/>
      <c r="F32" s="92"/>
      <c r="G32" s="92"/>
      <c r="H32" s="261"/>
      <c r="I32" s="11"/>
      <c r="J32" s="17"/>
      <c r="K32" s="319"/>
      <c r="L32" s="139" t="s">
        <v>147</v>
      </c>
      <c r="M32" s="92"/>
      <c r="N32" s="92"/>
      <c r="O32" s="92"/>
      <c r="P32" s="92"/>
      <c r="Q32" s="92"/>
      <c r="R32" s="261"/>
      <c r="S32" s="11"/>
      <c r="T32" s="17"/>
      <c r="U32" s="319"/>
      <c r="V32" s="139" t="s">
        <v>147</v>
      </c>
      <c r="W32" s="92"/>
      <c r="X32" s="92"/>
      <c r="Y32" s="92"/>
      <c r="Z32" s="92"/>
      <c r="AA32" s="92"/>
      <c r="AB32" s="261"/>
      <c r="AC32" s="11"/>
      <c r="AD32" s="17"/>
      <c r="AE32" s="319"/>
      <c r="AF32" s="139" t="s">
        <v>147</v>
      </c>
      <c r="AG32" s="92"/>
      <c r="AH32" s="92"/>
      <c r="AI32" s="92"/>
      <c r="AJ32" s="92"/>
      <c r="AK32" s="92"/>
      <c r="AL32" s="261"/>
      <c r="AM32" s="11"/>
      <c r="AN32" s="17"/>
      <c r="AO32" s="319"/>
      <c r="AP32" s="139" t="s">
        <v>147</v>
      </c>
      <c r="AQ32" s="92"/>
      <c r="AR32" s="92"/>
      <c r="AS32" s="92"/>
      <c r="AT32" s="92"/>
      <c r="AU32" s="92"/>
      <c r="AV32" s="261"/>
      <c r="AW32" s="11"/>
      <c r="AX32" s="17"/>
      <c r="AY32" s="319"/>
      <c r="AZ32" s="139" t="s">
        <v>147</v>
      </c>
      <c r="BA32" s="92"/>
      <c r="BB32" s="92"/>
      <c r="BC32" s="92"/>
      <c r="BD32" s="92"/>
      <c r="BE32" s="92"/>
      <c r="BF32" s="261"/>
      <c r="BG32" s="11"/>
      <c r="BH32" s="17"/>
      <c r="BI32" s="319"/>
      <c r="BJ32" s="139" t="s">
        <v>147</v>
      </c>
      <c r="BK32" s="92"/>
      <c r="BL32" s="92"/>
      <c r="BM32" s="92"/>
      <c r="BN32" s="92"/>
      <c r="BO32" s="92"/>
      <c r="BP32" s="261"/>
      <c r="BQ32" s="11"/>
      <c r="BR32" s="17"/>
      <c r="BS32" s="319"/>
      <c r="BT32" s="139" t="s">
        <v>147</v>
      </c>
      <c r="BU32" s="92"/>
      <c r="BV32" s="92"/>
      <c r="BW32" s="92"/>
      <c r="BX32" s="92"/>
      <c r="BY32" s="92"/>
      <c r="BZ32" s="261"/>
      <c r="CA32" s="11"/>
      <c r="CB32" s="17"/>
    </row>
    <row r="33" ht="16.5" customHeight="true" x14ac:dyDescent="0.25">
      <c r="A33" s="319"/>
      <c r="B33" s="139" t="s">
        <v>116</v>
      </c>
      <c r="C33" s="92"/>
      <c r="D33" s="92"/>
      <c r="E33" s="92"/>
      <c r="F33" s="92"/>
      <c r="G33" s="92"/>
      <c r="H33" s="261"/>
      <c r="I33" s="11"/>
      <c r="J33" s="17"/>
      <c r="K33" s="319"/>
      <c r="L33" s="139" t="s">
        <v>116</v>
      </c>
      <c r="M33" s="92"/>
      <c r="N33" s="92"/>
      <c r="O33" s="92"/>
      <c r="P33" s="92"/>
      <c r="Q33" s="92"/>
      <c r="R33" s="261"/>
      <c r="S33" s="11"/>
      <c r="T33" s="17"/>
      <c r="U33" s="319"/>
      <c r="V33" s="139" t="s">
        <v>116</v>
      </c>
      <c r="W33" s="92"/>
      <c r="X33" s="92"/>
      <c r="Y33" s="92"/>
      <c r="Z33" s="92"/>
      <c r="AA33" s="92"/>
      <c r="AB33" s="261"/>
      <c r="AC33" s="11"/>
      <c r="AD33" s="17"/>
      <c r="AE33" s="319"/>
      <c r="AF33" s="139" t="s">
        <v>116</v>
      </c>
      <c r="AG33" s="92"/>
      <c r="AH33" s="92"/>
      <c r="AI33" s="92"/>
      <c r="AJ33" s="92"/>
      <c r="AK33" s="92"/>
      <c r="AL33" s="261"/>
      <c r="AM33" s="11"/>
      <c r="AN33" s="17"/>
      <c r="AO33" s="319"/>
      <c r="AP33" s="139" t="s">
        <v>116</v>
      </c>
      <c r="AQ33" s="92"/>
      <c r="AR33" s="92"/>
      <c r="AS33" s="92"/>
      <c r="AT33" s="92"/>
      <c r="AU33" s="92"/>
      <c r="AV33" s="261"/>
      <c r="AW33" s="11"/>
      <c r="AX33" s="17"/>
      <c r="AY33" s="319"/>
      <c r="AZ33" s="139" t="s">
        <v>116</v>
      </c>
      <c r="BA33" s="92"/>
      <c r="BB33" s="92"/>
      <c r="BC33" s="92"/>
      <c r="BD33" s="92"/>
      <c r="BE33" s="92"/>
      <c r="BF33" s="261"/>
      <c r="BG33" s="11"/>
      <c r="BH33" s="17"/>
      <c r="BI33" s="319"/>
      <c r="BJ33" s="139" t="s">
        <v>116</v>
      </c>
      <c r="BK33" s="92"/>
      <c r="BL33" s="92"/>
      <c r="BM33" s="92"/>
      <c r="BN33" s="92"/>
      <c r="BO33" s="92"/>
      <c r="BP33" s="261"/>
      <c r="BQ33" s="11"/>
      <c r="BR33" s="17"/>
      <c r="BS33" s="319"/>
      <c r="BT33" s="139" t="s">
        <v>116</v>
      </c>
      <c r="BU33" s="92"/>
      <c r="BV33" s="92"/>
      <c r="BW33" s="92"/>
      <c r="BX33" s="92"/>
      <c r="BY33" s="92"/>
      <c r="BZ33" s="261"/>
      <c r="CA33" s="11"/>
      <c r="CB33" s="17"/>
    </row>
    <row r="34" ht="16.5" customHeight="true" x14ac:dyDescent="0.25">
      <c r="A34" s="320"/>
      <c r="B34" s="12" t="s">
        <v>23</v>
      </c>
      <c r="C34" s="10"/>
      <c r="D34" s="10"/>
      <c r="E34" s="10"/>
      <c r="F34" s="10"/>
      <c r="G34" s="10"/>
      <c r="H34" s="266"/>
      <c r="I34" s="11"/>
      <c r="J34" s="17"/>
      <c r="K34" s="320"/>
      <c r="L34" s="12" t="s">
        <v>23</v>
      </c>
      <c r="M34" s="10"/>
      <c r="N34" s="10"/>
      <c r="O34" s="10"/>
      <c r="P34" s="10"/>
      <c r="Q34" s="10"/>
      <c r="R34" s="266"/>
      <c r="S34" s="11"/>
      <c r="T34" s="17"/>
      <c r="U34" s="320"/>
      <c r="V34" s="12" t="s">
        <v>23</v>
      </c>
      <c r="W34" s="10"/>
      <c r="X34" s="10"/>
      <c r="Y34" s="10"/>
      <c r="Z34" s="10"/>
      <c r="AA34" s="10"/>
      <c r="AB34" s="266"/>
      <c r="AC34" s="11"/>
      <c r="AD34" s="17"/>
      <c r="AE34" s="320"/>
      <c r="AF34" s="12" t="s">
        <v>23</v>
      </c>
      <c r="AG34" s="10"/>
      <c r="AH34" s="10"/>
      <c r="AI34" s="10"/>
      <c r="AJ34" s="10"/>
      <c r="AK34" s="10"/>
      <c r="AL34" s="266"/>
      <c r="AM34" s="11"/>
      <c r="AN34" s="17"/>
      <c r="AO34" s="320"/>
      <c r="AP34" s="12" t="s">
        <v>23</v>
      </c>
      <c r="AQ34" s="10"/>
      <c r="AR34" s="10"/>
      <c r="AS34" s="10"/>
      <c r="AT34" s="10"/>
      <c r="AU34" s="10"/>
      <c r="AV34" s="266"/>
      <c r="AW34" s="11"/>
      <c r="AX34" s="17"/>
      <c r="AY34" s="320"/>
      <c r="AZ34" s="12" t="s">
        <v>23</v>
      </c>
      <c r="BA34" s="10"/>
      <c r="BB34" s="10"/>
      <c r="BC34" s="10"/>
      <c r="BD34" s="10"/>
      <c r="BE34" s="10"/>
      <c r="BF34" s="266"/>
      <c r="BG34" s="11"/>
      <c r="BH34" s="17"/>
      <c r="BI34" s="320"/>
      <c r="BJ34" s="12" t="s">
        <v>23</v>
      </c>
      <c r="BK34" s="10"/>
      <c r="BL34" s="10"/>
      <c r="BM34" s="10"/>
      <c r="BN34" s="10"/>
      <c r="BO34" s="10"/>
      <c r="BP34" s="266"/>
      <c r="BQ34" s="11"/>
      <c r="BR34" s="17"/>
      <c r="BS34" s="320"/>
      <c r="BT34" s="12" t="s">
        <v>23</v>
      </c>
      <c r="BU34" s="10"/>
      <c r="BV34" s="10"/>
      <c r="BW34" s="10"/>
      <c r="BX34" s="10"/>
      <c r="BY34" s="10"/>
      <c r="BZ34" s="266"/>
      <c r="CA34" s="11"/>
      <c r="CB34" s="17"/>
    </row>
    <row r="35" s="3" customFormat="true" ht="16.5" thickBot="true" x14ac:dyDescent="0.3">
      <c r="A35" s="321"/>
      <c r="B35" s="30" t="s">
        <v>20</v>
      </c>
      <c r="C35" s="155">
        <v>899</v>
      </c>
      <c r="D35" s="155"/>
      <c r="E35" s="155"/>
      <c r="F35" s="156"/>
      <c r="G35" s="155"/>
      <c r="H35" s="157"/>
      <c r="I35" s="27"/>
      <c r="J35" s="19"/>
      <c r="K35" s="321"/>
      <c r="L35" s="30" t="s">
        <v>20</v>
      </c>
      <c r="M35" s="155">
        <f>'Water Data'!M32</f>
        <v>896</v>
      </c>
      <c r="N35" s="155"/>
      <c r="O35" s="155"/>
      <c r="P35" s="156"/>
      <c r="Q35" s="155"/>
      <c r="R35" s="157"/>
      <c r="S35" s="27"/>
      <c r="T35" s="19"/>
      <c r="U35" s="321"/>
      <c r="V35" s="30" t="s">
        <v>20</v>
      </c>
      <c r="W35" s="155">
        <v>898</v>
      </c>
      <c r="X35" s="155"/>
      <c r="Y35" s="155"/>
      <c r="Z35" s="156"/>
      <c r="AA35" s="155"/>
      <c r="AB35" s="157"/>
      <c r="AC35" s="27"/>
      <c r="AD35" s="19"/>
      <c r="AE35" s="321"/>
      <c r="AF35" s="30" t="s">
        <v>20</v>
      </c>
      <c r="AG35" s="155">
        <f>'Water Data'!AG32</f>
        <v>911</v>
      </c>
      <c r="AH35" s="155"/>
      <c r="AI35" s="155"/>
      <c r="AJ35" s="156"/>
      <c r="AK35" s="155"/>
      <c r="AL35" s="157"/>
      <c r="AM35" s="27"/>
      <c r="AN35" s="19"/>
      <c r="AO35" s="321"/>
      <c r="AP35" s="30" t="s">
        <v>20</v>
      </c>
      <c r="AQ35" s="155">
        <f>'Water Data'!AQ32</f>
        <v>956</v>
      </c>
      <c r="AR35" s="155"/>
      <c r="AS35" s="155"/>
      <c r="AT35" s="156"/>
      <c r="AU35" s="155"/>
      <c r="AV35" s="157"/>
      <c r="AW35" s="27"/>
      <c r="AX35" s="19"/>
      <c r="AY35" s="321"/>
      <c r="AZ35" s="30" t="s">
        <v>20</v>
      </c>
      <c r="BA35" s="155">
        <f>'Water Data'!BA32</f>
        <v>1025</v>
      </c>
      <c r="BB35" s="155"/>
      <c r="BC35" s="155"/>
      <c r="BD35" s="156"/>
      <c r="BE35" s="155"/>
      <c r="BF35" s="157"/>
      <c r="BG35" s="27"/>
      <c r="BH35" s="19"/>
      <c r="BI35" s="321"/>
      <c r="BJ35" s="30" t="s">
        <v>20</v>
      </c>
      <c r="BK35" s="155">
        <f>'Water Data'!BK32</f>
        <v>1044</v>
      </c>
      <c r="BL35" s="155"/>
      <c r="BM35" s="155"/>
      <c r="BN35" s="156"/>
      <c r="BO35" s="155"/>
      <c r="BP35" s="157"/>
      <c r="BQ35" s="27"/>
      <c r="BR35" s="19"/>
      <c r="BS35" s="321"/>
      <c r="BT35" s="30" t="s">
        <v>20</v>
      </c>
      <c r="BU35" s="155">
        <f>'Water Data'!BU32</f>
        <v>1034</v>
      </c>
      <c r="BV35" s="155"/>
      <c r="BW35" s="155"/>
      <c r="BX35" s="156"/>
      <c r="BY35" s="155"/>
      <c r="BZ35" s="157"/>
      <c r="CA35" s="27"/>
      <c r="CB35" s="19"/>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row r="639" s="3" customFormat="true" x14ac:dyDescent="0.25">
      <c r="A639" s="322"/>
      <c r="K639" s="322"/>
      <c r="U639" s="322"/>
      <c r="AE639" s="322"/>
      <c r="AO639" s="322"/>
      <c r="AY639" s="322"/>
      <c r="AZ639" s="322"/>
      <c r="BA639" s="322"/>
      <c r="BB639" s="322"/>
      <c r="BC639" s="322"/>
      <c r="BD639" s="322"/>
      <c r="BE639" s="322"/>
      <c r="BF639" s="322"/>
      <c r="BI639" s="322"/>
      <c r="BS639" s="322"/>
      <c r="CC639" s="322"/>
      <c r="CM639" s="322"/>
      <c r="CW639" s="322"/>
      <c r="DG639" s="322"/>
      <c r="DQ639" s="322"/>
      <c r="EA639" s="322"/>
      <c r="EK639" s="322"/>
      <c r="EU639" s="322"/>
      <c r="FE639" s="322"/>
      <c r="FO639" s="322"/>
      <c r="FY639" s="322"/>
      <c r="GI639" s="322"/>
      <c r="GS639" s="322"/>
      <c r="HC639" s="322"/>
      <c r="HM639" s="322"/>
      <c r="HW639" s="322"/>
    </row>
    <row r="640" s="3" customFormat="true" x14ac:dyDescent="0.25">
      <c r="A640" s="322"/>
      <c r="K640" s="322"/>
      <c r="U640" s="322"/>
      <c r="AE640" s="322"/>
      <c r="AO640" s="322"/>
      <c r="AY640" s="322"/>
      <c r="AZ640" s="322"/>
      <c r="BA640" s="322"/>
      <c r="BB640" s="322"/>
      <c r="BC640" s="322"/>
      <c r="BD640" s="322"/>
      <c r="BE640" s="322"/>
      <c r="BF640" s="322"/>
      <c r="BI640" s="322"/>
      <c r="BS640" s="322"/>
      <c r="CC640" s="322"/>
      <c r="CM640" s="322"/>
      <c r="CW640" s="322"/>
      <c r="DG640" s="322"/>
      <c r="DQ640" s="322"/>
      <c r="EA640" s="322"/>
      <c r="EK640" s="322"/>
      <c r="EU640" s="322"/>
      <c r="FE640" s="322"/>
      <c r="FO640" s="322"/>
      <c r="FY640" s="322"/>
      <c r="GI640" s="322"/>
      <c r="GS640" s="322"/>
      <c r="HC640" s="322"/>
      <c r="HM640" s="322"/>
      <c r="HW640" s="322"/>
    </row>
    <row r="641" s="3" customFormat="true" x14ac:dyDescent="0.25">
      <c r="A641" s="322"/>
      <c r="K641" s="322"/>
      <c r="U641" s="322"/>
      <c r="AE641" s="322"/>
      <c r="AO641" s="322"/>
      <c r="AY641" s="322"/>
      <c r="AZ641" s="322"/>
      <c r="BA641" s="322"/>
      <c r="BB641" s="322"/>
      <c r="BC641" s="322"/>
      <c r="BD641" s="322"/>
      <c r="BE641" s="322"/>
      <c r="BF641" s="322"/>
      <c r="BI641" s="322"/>
      <c r="BS641" s="322"/>
      <c r="CC641" s="322"/>
      <c r="CM641" s="322"/>
      <c r="CW641" s="322"/>
      <c r="DG641" s="322"/>
      <c r="DQ641" s="322"/>
      <c r="EA641" s="322"/>
      <c r="EK641" s="322"/>
      <c r="EU641" s="322"/>
      <c r="FE641" s="322"/>
      <c r="FO641" s="322"/>
      <c r="FY641" s="322"/>
      <c r="GI641" s="322"/>
      <c r="GS641" s="322"/>
      <c r="HC641" s="322"/>
      <c r="HM641" s="322"/>
      <c r="HW641" s="322"/>
    </row>
  </sheetData>
  <mergeCells count="22">
    <mergeCell ref="AZ28:BF28"/>
    <mergeCell ref="BU1:BZ2"/>
    <mergeCell ref="BU3:BZ3"/>
    <mergeCell ref="BT28:BZ28"/>
    <mergeCell ref="BK1:BP2"/>
    <mergeCell ref="BK3:BP3"/>
    <mergeCell ref="BJ28:BP28"/>
    <mergeCell ref="C1:H2"/>
    <mergeCell ref="C3:H3"/>
    <mergeCell ref="B28:H28"/>
    <mergeCell ref="M1:R2"/>
    <mergeCell ref="M3:R3"/>
    <mergeCell ref="L28:R28"/>
    <mergeCell ref="AQ1:AV2"/>
    <mergeCell ref="AQ3:AV3"/>
    <mergeCell ref="AP28:AV28"/>
    <mergeCell ref="W1:AB2"/>
    <mergeCell ref="W3:AB3"/>
    <mergeCell ref="V28:AB28"/>
    <mergeCell ref="AG1:AL2"/>
    <mergeCell ref="AG3:AL3"/>
    <mergeCell ref="AF28:A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2018-06-12T05:55:53Z</dcterms:modified>
</cp:coreProperties>
</file>